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7e521d507253190/Desktop/"/>
    </mc:Choice>
  </mc:AlternateContent>
  <xr:revisionPtr revIDLastSave="0" documentId="8_{F91A49C4-7D6C-457B-A5AF-9314235E699E}" xr6:coauthVersionLast="47" xr6:coauthVersionMax="47" xr10:uidLastSave="{00000000-0000-0000-0000-000000000000}"/>
  <bookViews>
    <workbookView xWindow="-120" yWindow="-120" windowWidth="38640" windowHeight="21120" xr2:uid="{16318B43-3624-4120-AE24-80A3A93EDBF2}"/>
  </bookViews>
  <sheets>
    <sheet name="Sheet1" sheetId="1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Area" localSheetId="0">Sheet1!A1:L102</definedName>
    <definedName name="_xlnm.Print_Titles" localSheetId="0">Sheet1!$A:$E,Sheet1!$4:$5</definedName>
    <definedName name="QB_BASIS_4" localSheetId="0" hidden="1">#REF!</definedName>
    <definedName name="QB_COLUMN_59200" localSheetId="0" hidden="1">Sheet1!$F$5</definedName>
    <definedName name="QB_COLUMN_63620" localSheetId="0" hidden="1">#REF!</definedName>
    <definedName name="QB_COLUMN_76210" localSheetId="0" hidden="1">#REF!</definedName>
    <definedName name="QB_COMPANY_0" localSheetId="0" hidden="1">Sheet1!$A$1</definedName>
    <definedName name="QB_DATA_0" localSheetId="0" hidden="1">Sheet1!$7:$7,Sheet1!$10:$10,Sheet1!$14:$14,Sheet1!$17:$17,Sheet1!$18:$18,Sheet1!$22:$22,Sheet1!$27:$27,Sheet1!$29:$29,Sheet1!$35:$35,Sheet1!$50:$50,Sheet1!$51:$51,Sheet1!$54:$54,Sheet1!$58:$58,Sheet1!$59:$59,Sheet1!$64:$64,Sheet1!$67:$67</definedName>
    <definedName name="QB_DATA_1" localSheetId="0" hidden="1">Sheet1!$79:$79,Sheet1!$80:$80,Sheet1!$82:$82,Sheet1!$84:$84,Sheet1!$87:$87,Sheet1!$88:$88,Sheet1!$96:$96,Sheet1!#REF!,Sheet1!#REF!,Sheet1!#REF!,Sheet1!#REF!,Sheet1!#REF!,Sheet1!#REF!,Sheet1!#REF!,Sheet1!#REF!,Sheet1!#REF!</definedName>
    <definedName name="QB_DATA_2" localSheetId="0" hidden="1">Sheet1!#REF!,Sheet1!#REF!,Sheet1!#REF!,Sheet1!#REF!</definedName>
    <definedName name="QB_DATE_1" localSheetId="0" hidden="1">#REF!</definedName>
    <definedName name="QB_FORMULA_0" localSheetId="0" hidden="1">Sheet1!#REF!,Sheet1!#REF!,Sheet1!$F$12,Sheet1!#REF!,Sheet1!#REF!,Sheet1!#REF!,Sheet1!#REF!,Sheet1!#REF!,Sheet1!$F$19,Sheet1!#REF!,Sheet1!#REF!,Sheet1!#REF!,Sheet1!#REF!,Sheet1!#REF!,Sheet1!$F$30,Sheet1!#REF!</definedName>
    <definedName name="QB_FORMULA_1" localSheetId="0" hidden="1">Sheet1!#REF!,Sheet1!#REF!,Sheet1!$F$44,Sheet1!#REF!,Sheet1!#REF!,Sheet1!#REF!,Sheet1!#REF!,Sheet1!$F$52,Sheet1!#REF!,Sheet1!#REF!,Sheet1!#REF!,Sheet1!#REF!,Sheet1!#REF!,Sheet1!$F$60,Sheet1!#REF!,Sheet1!#REF!</definedName>
    <definedName name="QB_FORMULA_2" localSheetId="0" hidden="1">Sheet1!#REF!,Sheet1!#REF!,Sheet1!$F$68,Sheet1!#REF!,Sheet1!#REF!,Sheet1!$F$70,Sheet1!#REF!,Sheet1!#REF!,Sheet1!$F$73,Sheet1!#REF!,Sheet1!#REF!,Sheet1!#REF!,Sheet1!#REF!,Sheet1!#REF!,Sheet1!#REF!,Sheet1!#REF!</definedName>
    <definedName name="QB_FORMULA_3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4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5" localSheetId="0" hidden="1">#REF!</definedName>
    <definedName name="QB_ROW_105030" localSheetId="0" hidden="1">Sheet1!$D$73</definedName>
    <definedName name="QB_ROW_105330" localSheetId="0" hidden="1">Sheet1!$D$79</definedName>
    <definedName name="QB_ROW_106240" localSheetId="0" hidden="1">Sheet1!$E$84</definedName>
    <definedName name="QB_ROW_107240" localSheetId="0" hidden="1">Sheet1!$E$87</definedName>
    <definedName name="QB_ROW_112030" localSheetId="0" hidden="1">#REF!</definedName>
    <definedName name="QB_ROW_112330" localSheetId="0" hidden="1">#REF!</definedName>
    <definedName name="QB_ROW_113240" localSheetId="0" hidden="1">#REF!</definedName>
    <definedName name="QB_ROW_116230" localSheetId="0" hidden="1">#REF!</definedName>
    <definedName name="QB_ROW_117230" localSheetId="0" hidden="1">#REF!</definedName>
    <definedName name="QB_ROW_118230" localSheetId="0" hidden="1">#REF!</definedName>
    <definedName name="QB_ROW_119230" localSheetId="0" hidden="1">#REF!</definedName>
    <definedName name="QB_ROW_120030" localSheetId="0" hidden="1">#REF!</definedName>
    <definedName name="QB_ROW_120330" localSheetId="0" hidden="1">#REF!</definedName>
    <definedName name="QB_ROW_121230" localSheetId="0" hidden="1">#REF!</definedName>
    <definedName name="QB_ROW_122230" localSheetId="0" hidden="1">#REF!</definedName>
    <definedName name="QB_ROW_125230" localSheetId="0" hidden="1">#REF!</definedName>
    <definedName name="QB_ROW_126230" localSheetId="0" hidden="1">#REF!</definedName>
    <definedName name="QB_ROW_127030" localSheetId="0" hidden="1">#REF!</definedName>
    <definedName name="QB_ROW_127330" localSheetId="0" hidden="1">#REF!</definedName>
    <definedName name="QB_ROW_134240" localSheetId="0" hidden="1">Sheet1!$E$22</definedName>
    <definedName name="QB_ROW_135230" localSheetId="0" hidden="1">Sheet1!$D$60</definedName>
    <definedName name="QB_ROW_137030" localSheetId="0" hidden="1">Sheet1!$D$31</definedName>
    <definedName name="QB_ROW_137330" localSheetId="0" hidden="1">Sheet1!$D$34</definedName>
    <definedName name="QB_ROW_138240" localSheetId="0" hidden="1">Sheet1!$E$32</definedName>
    <definedName name="QB_ROW_139240" localSheetId="0" hidden="1">Sheet1!$E$33</definedName>
    <definedName name="QB_ROW_142240" localSheetId="0" hidden="1">#REF!</definedName>
    <definedName name="QB_ROW_143240" localSheetId="0" hidden="1">#REF!</definedName>
    <definedName name="QB_ROW_146230" localSheetId="0" hidden="1">Sheet1!$D$17</definedName>
    <definedName name="QB_ROW_153240" localSheetId="0" hidden="1">#REF!</definedName>
    <definedName name="QB_ROW_161240" localSheetId="0" hidden="1">#REF!</definedName>
    <definedName name="QB_ROW_165230" localSheetId="0" hidden="1">Sheet1!$D$27</definedName>
    <definedName name="QB_ROW_167030" localSheetId="0" hidden="1">Sheet1!$D$13</definedName>
    <definedName name="QB_ROW_167330" localSheetId="0" hidden="1">Sheet1!$D$15</definedName>
    <definedName name="QB_ROW_168240" localSheetId="0" hidden="1">Sheet1!$E$14</definedName>
    <definedName name="QB_ROW_174240" localSheetId="0" hidden="1">#REF!</definedName>
    <definedName name="QB_ROW_175240" localSheetId="0" hidden="1">#REF!</definedName>
    <definedName name="QB_ROW_18301" localSheetId="0" hidden="1">Sheet1!$A$100</definedName>
    <definedName name="QB_ROW_185240" localSheetId="0" hidden="1">#REF!</definedName>
    <definedName name="QB_ROW_187230" localSheetId="0" hidden="1">Sheet1!$D$7</definedName>
    <definedName name="QB_ROW_20022" localSheetId="0" hidden="1">Sheet1!$C$6</definedName>
    <definedName name="QB_ROW_20230" localSheetId="0" hidden="1">Sheet1!$D$89</definedName>
    <definedName name="QB_ROW_20322" localSheetId="0" hidden="1">Sheet1!$C$72</definedName>
    <definedName name="QB_ROW_21022" localSheetId="0" hidden="1">Sheet1!$C$76</definedName>
    <definedName name="QB_ROW_21322" localSheetId="0" hidden="1">#REF!</definedName>
    <definedName name="QB_ROW_27030" localSheetId="0" hidden="1">Sheet1!$D$65</definedName>
    <definedName name="QB_ROW_27330" localSheetId="0" hidden="1">Sheet1!$D$70</definedName>
    <definedName name="QB_ROW_28240" localSheetId="0" hidden="1">Sheet1!$E$66</definedName>
    <definedName name="QB_ROW_29240" localSheetId="0" hidden="1">Sheet1!$E$75</definedName>
    <definedName name="QB_ROW_33230" localSheetId="0" hidden="1">Sheet1!$D$90</definedName>
    <definedName name="QB_ROW_46030" localSheetId="0" hidden="1">Sheet1!$D$19</definedName>
    <definedName name="QB_ROW_46330" localSheetId="0" hidden="1">Sheet1!$D$23</definedName>
    <definedName name="QB_ROW_47240" localSheetId="0" hidden="1">Sheet1!$E$21</definedName>
    <definedName name="QB_ROW_55230" localSheetId="0" hidden="1">Sheet1!$D$91</definedName>
    <definedName name="QB_ROW_6230" localSheetId="0" hidden="1">#REF!</definedName>
    <definedName name="QB_ROW_64030" localSheetId="0" hidden="1">#REF!</definedName>
    <definedName name="QB_ROW_64330" localSheetId="0" hidden="1">#REF!</definedName>
    <definedName name="QB_ROW_71030" localSheetId="0" hidden="1">Sheet1!$D$46</definedName>
    <definedName name="QB_ROW_71330" localSheetId="0" hidden="1">Sheet1!$D$53</definedName>
    <definedName name="QB_ROW_72240" localSheetId="0" hidden="1">Sheet1!$E$51</definedName>
    <definedName name="QB_ROW_86311" localSheetId="0" hidden="1">Sheet1!$B$75</definedName>
    <definedName name="QB_ROW_93030" localSheetId="0" hidden="1">Sheet1!$D$55</definedName>
    <definedName name="QB_ROW_93330" localSheetId="0" hidden="1">Sheet1!$D$57</definedName>
    <definedName name="QB_ROW_94240" localSheetId="0" hidden="1">Sheet1!$E$56</definedName>
    <definedName name="QB_ROW_95240" localSheetId="0" hidden="1">#REF!</definedName>
    <definedName name="QB_SUBTITLE_3" localSheetId="0" hidden="1">Sheet1!$A$3</definedName>
    <definedName name="QB_TIME_5" localSheetId="0" hidden="1">#REF!</definedName>
    <definedName name="QB_TITLE_2" localSheetId="0" hidden="1">Sheet1!$A$2</definedName>
    <definedName name="QBCANSUPPORTUPDATE" localSheetId="0">TRUE</definedName>
    <definedName name="QBCOMPANYFILENAME" localSheetId="0">"C:\Users\User\Documents\Connie's documents\PAC\Ecole Ross Road School PAC.QBW"</definedName>
    <definedName name="QBENDDATE" localSheetId="0">20200131</definedName>
    <definedName name="QBHEADERSONSCREEN" localSheetId="0">TRUE</definedName>
    <definedName name="QBMETADATASIZE" localSheetId="0">5921</definedName>
    <definedName name="QBPRESERVECOLOR" localSheetId="0">TRUE</definedName>
    <definedName name="QBPRESERVEFONT" localSheetId="0">TRUE</definedName>
    <definedName name="QBPRESERVEROWHEIGHT" localSheetId="0">TRUE</definedName>
    <definedName name="QBPRESERVESPACE" localSheetId="0">FALSE</definedName>
    <definedName name="QBREPORTCOLAXIS" localSheetId="0">0</definedName>
    <definedName name="QBREPORTCOMPANYID" localSheetId="0">"23a5268b0c2148558234f5c77731b82d"</definedName>
    <definedName name="QBREPORTCOMPARECOL_ANNUALBUDGET" localSheetId="0">FALSE</definedName>
    <definedName name="QBREPORTCOMPARECOL_AVGCOGS" localSheetId="0">FALSE</definedName>
    <definedName name="QBREPORTCOMPARECOL_AVGPRICE" localSheetId="0">FALSE</definedName>
    <definedName name="QBREPORTCOMPARECOL_BUDDIFF" localSheetId="0">TRUE</definedName>
    <definedName name="QBREPORTCOMPARECOL_BUDGET" localSheetId="0">TRUE</definedName>
    <definedName name="QBREPORTCOMPARECOL_BUDPCT" localSheetId="0">FALSE</definedName>
    <definedName name="QBREPORTCOMPARECOL_COGS" localSheetId="0">FALSE</definedName>
    <definedName name="QBREPORTCOMPARECOL_EXCLUDEAMOUNT" localSheetId="0">FALSE</definedName>
    <definedName name="QBREPORTCOMPARECOL_EXCLUDECURPERIOD" localSheetId="0">FALSE</definedName>
    <definedName name="QBREPORTCOMPARECOL_FORECAST" localSheetId="0">FALSE</definedName>
    <definedName name="QBREPORTCOMPARECOL_GROSSMARGIN" localSheetId="0">FALSE</definedName>
    <definedName name="QBREPORTCOMPARECOL_GROSSMARGINPCT" localSheetId="0">FALSE</definedName>
    <definedName name="QBREPORTCOMPARECOL_HOURS" localSheetId="0">FALSE</definedName>
    <definedName name="QBREPORTCOMPARECOL_PCTCOL" localSheetId="0">FALSE</definedName>
    <definedName name="QBREPORTCOMPARECOL_PCTEXPENSE" localSheetId="0">FALSE</definedName>
    <definedName name="QBREPORTCOMPARECOL_PCTINCOME" localSheetId="0">FALSE</definedName>
    <definedName name="QBREPORTCOMPARECOL_PCTOFSALES" localSheetId="0">FALSE</definedName>
    <definedName name="QBREPORTCOMPARECOL_PCTROW" localSheetId="0">FALSE</definedName>
    <definedName name="QBREPORTCOMPARECOL_PPDIFF" localSheetId="0">FALSE</definedName>
    <definedName name="QBREPORTCOMPARECOL_PPPCT" localSheetId="0">FALSE</definedName>
    <definedName name="QBREPORTCOMPARECOL_PREVPERIOD" localSheetId="0">FALSE</definedName>
    <definedName name="QBREPORTCOMPARECOL_PREVYEAR" localSheetId="0">FALSE</definedName>
    <definedName name="QBREPORTCOMPARECOL_PYDIFF" localSheetId="0">FALSE</definedName>
    <definedName name="QBREPORTCOMPARECOL_PYPCT" localSheetId="0">FALSE</definedName>
    <definedName name="QBREPORTCOMPARECOL_QTY" localSheetId="0">FALSE</definedName>
    <definedName name="QBREPORTCOMPARECOL_RATE" localSheetId="0">FALSE</definedName>
    <definedName name="QBREPORTCOMPARECOL_TRIPBILLEDMILES" localSheetId="0">FALSE</definedName>
    <definedName name="QBREPORTCOMPARECOL_TRIPBILLINGAMOUNT" localSheetId="0">FALSE</definedName>
    <definedName name="QBREPORTCOMPARECOL_TRIPMILES" localSheetId="0">FALSE</definedName>
    <definedName name="QBREPORTCOMPARECOL_TRIPNOTBILLABLEMILES" localSheetId="0">FALSE</definedName>
    <definedName name="QBREPORTCOMPARECOL_TRIPTAXDEDUCTIBLEAMOUNT" localSheetId="0">FALSE</definedName>
    <definedName name="QBREPORTCOMPARECOL_TRIPUNBILLEDMILES" localSheetId="0">FALSE</definedName>
    <definedName name="QBREPORTCOMPARECOL_YTD" localSheetId="0">FALSE</definedName>
    <definedName name="QBREPORTCOMPARECOL_YTDBUDGET" localSheetId="0">FALSE</definedName>
    <definedName name="QBREPORTCOMPARECOL_YTDPCT" localSheetId="0">FALSE</definedName>
    <definedName name="QBREPORTROWAXIS" localSheetId="0">11</definedName>
    <definedName name="QBREPORTSUBCOLAXIS" localSheetId="0">24</definedName>
    <definedName name="QBREPORTTYPE" localSheetId="0">288</definedName>
    <definedName name="QBROWHEADERS" localSheetId="0">5</definedName>
    <definedName name="QBSTARTDATE" localSheetId="0">20190701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26" i="1" l="1"/>
  <c r="K56" i="1"/>
  <c r="K99" i="1"/>
  <c r="N35" i="1"/>
  <c r="N41" i="1" s="1"/>
  <c r="N29" i="1"/>
  <c r="F123" i="1"/>
  <c r="F120" i="1"/>
  <c r="F110" i="1"/>
  <c r="F116" i="1" s="1"/>
  <c r="F108" i="1"/>
  <c r="J97" i="1"/>
  <c r="H97" i="1"/>
  <c r="F97" i="1"/>
  <c r="J79" i="1"/>
  <c r="H79" i="1"/>
  <c r="F79" i="1"/>
  <c r="J73" i="1"/>
  <c r="H73" i="1"/>
  <c r="F73" i="1"/>
  <c r="J69" i="1"/>
  <c r="H69" i="1"/>
  <c r="F69" i="1"/>
  <c r="J55" i="1"/>
  <c r="H55" i="1"/>
  <c r="F55" i="1"/>
  <c r="J50" i="1"/>
  <c r="H50" i="1"/>
  <c r="G50" i="1"/>
  <c r="F50" i="1"/>
  <c r="J46" i="1"/>
  <c r="H46" i="1"/>
  <c r="F46" i="1"/>
  <c r="F42" i="1"/>
  <c r="J37" i="1"/>
  <c r="H37" i="1"/>
  <c r="F37" i="1"/>
  <c r="N39" i="1"/>
  <c r="J33" i="1"/>
  <c r="H33" i="1"/>
  <c r="F33" i="1"/>
  <c r="J27" i="1"/>
  <c r="F27" i="1"/>
  <c r="N23" i="1"/>
  <c r="F21" i="1"/>
  <c r="H16" i="1"/>
  <c r="F16" i="1"/>
  <c r="J11" i="1"/>
  <c r="H11" i="1"/>
  <c r="F99" i="1" l="1"/>
  <c r="J56" i="1"/>
  <c r="H56" i="1"/>
  <c r="F56" i="1"/>
  <c r="F100" i="1" s="1"/>
  <c r="H99" i="1"/>
  <c r="F125" i="1"/>
  <c r="J99" i="1"/>
  <c r="J100" i="1" s="1"/>
  <c r="K100" i="1"/>
  <c r="H100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tc={91666CB7-F63F-2940-B011-CE5610BAD2D1}</author>
  </authors>
  <commentList>
    <comment ref="E79" authorId="0" shapeId="0" xr:uid="{91666CB7-F63F-2940-B011-CE5610BAD2D1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Do you have a sense of what the extra curricular budget is used for in the past?
Reply:
    this is mainly for KM club.  Not sure about the performances.</t>
        </r>
      </text>
    </comment>
  </commentList>
</comments>
</file>

<file path=xl/sharedStrings.xml><?xml version="1.0" encoding="utf-8"?>
<sst xmlns="http://schemas.openxmlformats.org/spreadsheetml/2006/main" count="116" uniqueCount="112">
  <si>
    <t>Ecole Ross Road School</t>
  </si>
  <si>
    <t>Income</t>
  </si>
  <si>
    <t>405 · Sponsorship revenue</t>
  </si>
  <si>
    <t>410 · Book Sale</t>
  </si>
  <si>
    <t>411 · Book Sale - revenue</t>
  </si>
  <si>
    <t>Total 410 · Book Sale</t>
  </si>
  <si>
    <t>415 · Bank Interest</t>
  </si>
  <si>
    <t>420 · Christmas Event</t>
  </si>
  <si>
    <t>421 · Christmas Event - revenue</t>
  </si>
  <si>
    <t>422 · Christmas Event - expenses</t>
  </si>
  <si>
    <t>Total 420 · Christmas Event</t>
  </si>
  <si>
    <t>430 · Art Card Project</t>
  </si>
  <si>
    <t>455 · Extra Fundraiser</t>
  </si>
  <si>
    <t>457 · Extra Fundraiser - expense</t>
  </si>
  <si>
    <t>Total 455 · Extra Fundraiser</t>
  </si>
  <si>
    <t>460 · Family Photo Day</t>
  </si>
  <si>
    <t>461 · Family Photo Day - revenue</t>
  </si>
  <si>
    <t>Total 460 · Family Photo Day</t>
  </si>
  <si>
    <t>470 · Food Days</t>
  </si>
  <si>
    <t>471 · Food Days - revenue</t>
  </si>
  <si>
    <t>472 · Food Days - expenses</t>
  </si>
  <si>
    <t>Total 470 · Food Days</t>
  </si>
  <si>
    <t>484 · Gaming grants</t>
  </si>
  <si>
    <t>500 · Parent Social</t>
  </si>
  <si>
    <t>501 · Parent Social -  revenue</t>
  </si>
  <si>
    <t>502 · Parent Social - expenses</t>
  </si>
  <si>
    <t>Total 500 · Parent Social</t>
  </si>
  <si>
    <t>530 · Spring Event</t>
  </si>
  <si>
    <t>531 · Spring Event - revenue</t>
  </si>
  <si>
    <t>532 · Spring Event - expenses</t>
  </si>
  <si>
    <t>Total 530 · Spring Event</t>
  </si>
  <si>
    <t>Total Income</t>
  </si>
  <si>
    <t>600 · Admin expenses</t>
  </si>
  <si>
    <t>620 · Bike to School Week</t>
  </si>
  <si>
    <t>630 · Classroom Discretionary Funds</t>
  </si>
  <si>
    <t>635 · Community Outreach</t>
  </si>
  <si>
    <t>640 · Educ Speakers, Parent, Communit</t>
  </si>
  <si>
    <t>641 · Jesse Miller</t>
  </si>
  <si>
    <t>642 · Salema Noon</t>
  </si>
  <si>
    <t>644 · Other speakers</t>
  </si>
  <si>
    <t>650 · Emergency Prep</t>
  </si>
  <si>
    <t>651 · Emergency Prep - Capital</t>
  </si>
  <si>
    <t>652 · Emergency Prep - Perishables</t>
  </si>
  <si>
    <t>Total 650 · Emergency Prep</t>
  </si>
  <si>
    <t>660 · Environment Club</t>
  </si>
  <si>
    <t>672 · Extra Curricular - KM Club</t>
  </si>
  <si>
    <t>675 · Extra Curricular - Performances</t>
  </si>
  <si>
    <t>Total 670 · Extra Curricular</t>
  </si>
  <si>
    <t>685 · Grade Seven Farewell</t>
  </si>
  <si>
    <t>690 · Greening Committee</t>
  </si>
  <si>
    <t>700 · Library Replenishment</t>
  </si>
  <si>
    <t>720 · Miscellaneous Expenses</t>
  </si>
  <si>
    <t>730 · Performing Arts</t>
  </si>
  <si>
    <t>740 · Principals Fund</t>
  </si>
  <si>
    <t>750 · Special Purchases</t>
  </si>
  <si>
    <t>790 · Staff Apprecation Events</t>
  </si>
  <si>
    <t>Total Expense</t>
  </si>
  <si>
    <t>Net Income</t>
  </si>
  <si>
    <t>462 · Family Photo Day - expenses</t>
  </si>
  <si>
    <t>490 · Miscellaneous</t>
  </si>
  <si>
    <t>450 · Emergency Prep Perishables</t>
  </si>
  <si>
    <t>451 · Emergency Prep Perish - revenue</t>
  </si>
  <si>
    <t>Total 450 · Emergency Prep Perishables</t>
  </si>
  <si>
    <t>491 · Miscellaneous - revenue</t>
  </si>
  <si>
    <t>Total 490 · Miscellaneous</t>
  </si>
  <si>
    <t>530 · Spring Event - Other</t>
  </si>
  <si>
    <t>610 · Bank Fees</t>
  </si>
  <si>
    <t>Total 640 · Educ Speakers, Parent, Communit</t>
  </si>
  <si>
    <t>670 · Extra Curricular</t>
  </si>
  <si>
    <t>725 · Office Supplies</t>
  </si>
  <si>
    <t>751 · Teachers Wish List</t>
  </si>
  <si>
    <t>758 · IT Purchases</t>
  </si>
  <si>
    <t>Total 750 · Special Purchases</t>
  </si>
  <si>
    <t>412 · Book Sale - expenses</t>
  </si>
  <si>
    <t>452 · Emergency Prep Perish - exp</t>
  </si>
  <si>
    <t>520 · Family Dance</t>
  </si>
  <si>
    <t>521 · Family Dance - revenue</t>
  </si>
  <si>
    <t>522 · Family Dance - expenses</t>
  </si>
  <si>
    <t>Total 520 · Family Dance</t>
  </si>
  <si>
    <t>643 · Safeteen Program</t>
  </si>
  <si>
    <t>710 · Memberships</t>
  </si>
  <si>
    <t>769 · Sports project</t>
  </si>
  <si>
    <t>764 - Art Program</t>
  </si>
  <si>
    <t>765 - Math/ Science Program</t>
  </si>
  <si>
    <t>Money to the PAC</t>
  </si>
  <si>
    <t>Purdy's Chocolates</t>
  </si>
  <si>
    <t>Budget 2021-2022</t>
  </si>
  <si>
    <t>PST BC Refund</t>
  </si>
  <si>
    <t>DeVry</t>
  </si>
  <si>
    <t>The Card Project</t>
  </si>
  <si>
    <t>SC No 44 PAC PST</t>
  </si>
  <si>
    <t>Budget 2022-2023</t>
  </si>
  <si>
    <t xml:space="preserve">YTD April 25, 2022 </t>
  </si>
  <si>
    <t>458 - Munch a lunch donation</t>
  </si>
  <si>
    <t>459 · Kickstart donations</t>
  </si>
  <si>
    <t>gaming grant</t>
  </si>
  <si>
    <t>gaming grant?</t>
  </si>
  <si>
    <t>601 - Tresurer supplies/QB fees/laptop mantainance&amp;updates</t>
  </si>
  <si>
    <t>701 - Library furniture</t>
  </si>
  <si>
    <t>Budget 2023-2024</t>
  </si>
  <si>
    <t>456 · Extra Fundraiser - revenue (Grade 7)</t>
  </si>
  <si>
    <t>Gaming Grant Expenses</t>
  </si>
  <si>
    <t>Uniforms</t>
  </si>
  <si>
    <t>Indigineous Books</t>
  </si>
  <si>
    <t>Saleema Noon</t>
  </si>
  <si>
    <t>Zen Maker</t>
  </si>
  <si>
    <t>Woodpecker</t>
  </si>
  <si>
    <t>Theatre School</t>
  </si>
  <si>
    <t>Grade 7</t>
  </si>
  <si>
    <t>Refund</t>
  </si>
  <si>
    <t>Total Donations</t>
  </si>
  <si>
    <t>Sponsorship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</si>
</sst>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&quot;$&quot;#,##0.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8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b/>
      <sz val="8"/>
      <color rgb="FF000000"/>
      <name val="Arial"/>
      <family val="2"/>
    </font>
    <font>
      <sz val="10"/>
      <name val="Arial"/>
      <family val="2"/>
    </font>
    <font>
      <b/>
      <u/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FF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5" fillId="0" borderId="0"/>
    <xf numFmtId="0" fontId="11" fillId="0" borderId="0"/>
  </cellStyleXfs>
  <cellXfs count="85">
    <xf numFmtId="0" fontId="0" fillId="0" borderId="0" xfId="0"/>
    <xf numFmtId="49" fontId="2" fillId="0" borderId="0" xfId="0" applyNumberFormat="1" applyFont="1"/>
    <xf numFmtId="49" fontId="3" fillId="0" borderId="0" xfId="0" applyNumberFormat="1" applyFont="1"/>
    <xf numFmtId="37" fontId="4" fillId="0" borderId="0" xfId="0" applyNumberFormat="1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165" fontId="6" fillId="0" borderId="0" xfId="1" applyNumberFormat="1" applyFont="1"/>
    <xf numFmtId="165" fontId="6" fillId="0" borderId="2" xfId="1" applyNumberFormat="1" applyFont="1" applyBorder="1"/>
    <xf numFmtId="165" fontId="6" fillId="0" borderId="0" xfId="1" applyNumberFormat="1" applyFont="1" applyBorder="1"/>
    <xf numFmtId="165" fontId="7" fillId="0" borderId="0" xfId="1" applyNumberFormat="1" applyFont="1"/>
    <xf numFmtId="165" fontId="7" fillId="0" borderId="0" xfId="1" applyNumberFormat="1" applyFont="1" applyBorder="1"/>
    <xf numFmtId="49" fontId="3" fillId="0" borderId="0" xfId="0" applyNumberFormat="1" applyFont="1" applyAlignment="1">
      <alignment horizontal="center"/>
    </xf>
    <xf numFmtId="0" fontId="3" fillId="0" borderId="0" xfId="0" applyFont="1"/>
    <xf numFmtId="49" fontId="3" fillId="0" borderId="1" xfId="0" applyNumberFormat="1" applyFont="1" applyBorder="1" applyAlignment="1">
      <alignment horizontal="center" wrapText="1"/>
    </xf>
    <xf numFmtId="49" fontId="3" fillId="0" borderId="0" xfId="0" applyNumberFormat="1" applyFont="1" applyAlignment="1">
      <alignment horizontal="center" wrapText="1"/>
    </xf>
    <xf numFmtId="39" fontId="6" fillId="0" borderId="2" xfId="0" applyNumberFormat="1" applyFont="1" applyBorder="1"/>
    <xf numFmtId="165" fontId="6" fillId="0" borderId="5" xfId="1" applyNumberFormat="1" applyFont="1" applyBorder="1"/>
    <xf numFmtId="39" fontId="6" fillId="0" borderId="0" xfId="0" applyNumberFormat="1" applyFont="1"/>
    <xf numFmtId="165" fontId="7" fillId="0" borderId="5" xfId="1" applyNumberFormat="1" applyFont="1" applyBorder="1"/>
    <xf numFmtId="165" fontId="7" fillId="0" borderId="6" xfId="1" applyNumberFormat="1" applyFont="1" applyBorder="1"/>
    <xf numFmtId="165" fontId="8" fillId="0" borderId="7" xfId="1" applyNumberFormat="1" applyFont="1" applyBorder="1"/>
    <xf numFmtId="164" fontId="0" fillId="0" borderId="0" xfId="1" applyFont="1"/>
    <xf numFmtId="164" fontId="6" fillId="0" borderId="0" xfId="1" applyFont="1"/>
    <xf numFmtId="164" fontId="6" fillId="0" borderId="2" xfId="1" applyFont="1" applyBorder="1"/>
    <xf numFmtId="164" fontId="6" fillId="0" borderId="0" xfId="1" applyFont="1" applyBorder="1"/>
    <xf numFmtId="164" fontId="6" fillId="0" borderId="5" xfId="1" applyFont="1" applyBorder="1"/>
    <xf numFmtId="164" fontId="6" fillId="0" borderId="4" xfId="1" applyFont="1" applyBorder="1"/>
    <xf numFmtId="164" fontId="6" fillId="0" borderId="3" xfId="1" applyFont="1" applyBorder="1"/>
    <xf numFmtId="164" fontId="7" fillId="0" borderId="6" xfId="1" applyFont="1" applyBorder="1"/>
    <xf numFmtId="164" fontId="8" fillId="0" borderId="7" xfId="1" applyFont="1" applyBorder="1"/>
    <xf numFmtId="49" fontId="3" fillId="0" borderId="14" xfId="0" applyNumberFormat="1" applyFont="1" applyBorder="1" applyAlignment="1">
      <alignment horizontal="center" wrapText="1"/>
    </xf>
    <xf numFmtId="165" fontId="0" fillId="0" borderId="0" xfId="1" applyNumberFormat="1" applyFont="1"/>
    <xf numFmtId="165" fontId="0" fillId="0" borderId="0" xfId="1" applyNumberFormat="1" applyFont="1" applyAlignment="1">
      <alignment wrapText="1"/>
    </xf>
    <xf numFmtId="165" fontId="8" fillId="0" borderId="0" xfId="1" applyNumberFormat="1" applyFont="1" applyBorder="1"/>
    <xf numFmtId="165" fontId="3" fillId="2" borderId="8" xfId="1" applyNumberFormat="1" applyFont="1" applyFill="1" applyBorder="1" applyAlignment="1">
      <alignment horizontal="center" wrapText="1"/>
    </xf>
    <xf numFmtId="165" fontId="4" fillId="2" borderId="9" xfId="1" applyNumberFormat="1" applyFont="1" applyFill="1" applyBorder="1"/>
    <xf numFmtId="165" fontId="6" fillId="2" borderId="9" xfId="1" applyNumberFormat="1" applyFont="1" applyFill="1" applyBorder="1"/>
    <xf numFmtId="165" fontId="6" fillId="2" borderId="10" xfId="1" applyNumberFormat="1" applyFont="1" applyFill="1" applyBorder="1"/>
    <xf numFmtId="165" fontId="6" fillId="2" borderId="11" xfId="1" applyNumberFormat="1" applyFont="1" applyFill="1" applyBorder="1"/>
    <xf numFmtId="165" fontId="0" fillId="2" borderId="9" xfId="1" applyNumberFormat="1" applyFont="1" applyFill="1" applyBorder="1"/>
    <xf numFmtId="165" fontId="7" fillId="2" borderId="9" xfId="1" applyNumberFormat="1" applyFont="1" applyFill="1" applyBorder="1"/>
    <xf numFmtId="165" fontId="7" fillId="2" borderId="11" xfId="1" applyNumberFormat="1" applyFont="1" applyFill="1" applyBorder="1"/>
    <xf numFmtId="165" fontId="7" fillId="2" borderId="12" xfId="1" applyNumberFormat="1" applyFont="1" applyFill="1" applyBorder="1"/>
    <xf numFmtId="165" fontId="8" fillId="2" borderId="13" xfId="1" applyNumberFormat="1" applyFont="1" applyFill="1" applyBorder="1"/>
    <xf numFmtId="39" fontId="4" fillId="0" borderId="0" xfId="0" applyNumberFormat="1" applyFont="1"/>
    <xf numFmtId="39" fontId="10" fillId="0" borderId="0" xfId="0" applyNumberFormat="1" applyFont="1"/>
    <xf numFmtId="37" fontId="6" fillId="0" borderId="3" xfId="0" applyNumberFormat="1" applyFont="1" applyBorder="1"/>
    <xf numFmtId="37" fontId="6" fillId="0" borderId="0" xfId="0" applyNumberFormat="1" applyFont="1"/>
    <xf numFmtId="0" fontId="12" fillId="0" borderId="0" xfId="0" applyFont="1" applyAlignment="1">
      <alignment horizontal="center" wrapText="1"/>
    </xf>
    <xf numFmtId="164" fontId="0" fillId="0" borderId="5" xfId="1" applyFont="1" applyBorder="1"/>
    <xf numFmtId="0" fontId="13" fillId="0" borderId="15" xfId="0" applyFont="1" applyBorder="1"/>
    <xf numFmtId="164" fontId="13" fillId="0" borderId="15" xfId="0" applyNumberFormat="1" applyFont="1" applyBorder="1"/>
    <xf numFmtId="165" fontId="14" fillId="0" borderId="0" xfId="0" applyNumberFormat="1" applyFont="1"/>
    <xf numFmtId="165" fontId="14" fillId="0" borderId="2" xfId="0" applyNumberFormat="1" applyFont="1" applyBorder="1"/>
    <xf numFmtId="164" fontId="15" fillId="3" borderId="0" xfId="0" applyNumberFormat="1" applyFont="1" applyFill="1"/>
    <xf numFmtId="164" fontId="15" fillId="3" borderId="5" xfId="0" applyNumberFormat="1" applyFont="1" applyFill="1" applyBorder="1"/>
    <xf numFmtId="0" fontId="16" fillId="0" borderId="0" xfId="0" applyFont="1"/>
    <xf numFmtId="4" fontId="17" fillId="0" borderId="16" xfId="0" applyNumberFormat="1" applyFont="1" applyBorder="1"/>
    <xf numFmtId="0" fontId="17" fillId="0" borderId="15" xfId="0" applyFont="1" applyBorder="1"/>
    <xf numFmtId="164" fontId="17" fillId="0" borderId="15" xfId="0" applyNumberFormat="1" applyFont="1" applyBorder="1"/>
    <xf numFmtId="0" fontId="17" fillId="0" borderId="17" xfId="0" applyFont="1" applyBorder="1"/>
    <xf numFmtId="164" fontId="17" fillId="0" borderId="17" xfId="0" applyNumberFormat="1" applyFont="1" applyBorder="1"/>
    <xf numFmtId="0" fontId="0" fillId="0" borderId="5" xfId="0" applyBorder="1"/>
    <xf numFmtId="164" fontId="0" fillId="0" borderId="5" xfId="0" applyNumberFormat="1" applyBorder="1"/>
    <xf numFmtId="164" fontId="17" fillId="0" borderId="18" xfId="0" applyNumberFormat="1" applyFont="1" applyBorder="1"/>
    <xf numFmtId="166" fontId="0" fillId="0" borderId="0" xfId="0" applyNumberFormat="1"/>
    <xf numFmtId="0" fontId="13" fillId="0" borderId="19" xfId="0" applyFont="1" applyBorder="1"/>
    <xf numFmtId="164" fontId="13" fillId="0" borderId="19" xfId="0" applyNumberFormat="1" applyFont="1" applyBorder="1"/>
    <xf numFmtId="0" fontId="13" fillId="0" borderId="18" xfId="0" applyFont="1" applyBorder="1"/>
    <xf numFmtId="164" fontId="0" fillId="0" borderId="18" xfId="1" applyFont="1" applyBorder="1"/>
    <xf numFmtId="164" fontId="18" fillId="0" borderId="0" xfId="1" applyFont="1"/>
    <xf numFmtId="43" fontId="0" fillId="0" borderId="0" xfId="0" applyNumberFormat="1"/>
    <xf numFmtId="0" fontId="0" fillId="4" borderId="0" xfId="0" applyFill="1"/>
    <xf numFmtId="0" fontId="4" fillId="4" borderId="0" xfId="0" applyFont="1" applyFill="1"/>
    <xf numFmtId="165" fontId="6" fillId="4" borderId="19" xfId="1" applyNumberFormat="1" applyFont="1" applyFill="1" applyBorder="1"/>
    <xf numFmtId="165" fontId="18" fillId="4" borderId="0" xfId="0" applyNumberFormat="1" applyFont="1" applyFill="1"/>
    <xf numFmtId="165" fontId="0" fillId="4" borderId="0" xfId="0" applyNumberFormat="1" applyFill="1"/>
    <xf numFmtId="0" fontId="19" fillId="5" borderId="20" xfId="0" applyFont="1" applyFill="1" applyBorder="1"/>
    <xf numFmtId="0" fontId="0" fillId="5" borderId="0" xfId="0" applyFill="1"/>
    <xf numFmtId="0" fontId="18" fillId="4" borderId="21" xfId="0" applyFont="1" applyFill="1" applyBorder="1" applyAlignment="1">
      <alignment horizontal="center"/>
    </xf>
    <xf numFmtId="0" fontId="0" fillId="4" borderId="21" xfId="0" applyFill="1" applyBorder="1"/>
    <xf numFmtId="165" fontId="6" fillId="4" borderId="21" xfId="1" applyNumberFormat="1" applyFont="1" applyFill="1" applyBorder="1"/>
    <xf numFmtId="166" fontId="18" fillId="0" borderId="0" xfId="0" applyNumberFormat="1" applyFont="1"/>
    <xf numFmtId="165" fontId="6" fillId="2" borderId="23" xfId="1" applyNumberFormat="1" applyFont="1" applyFill="1" applyBorder="1"/>
    <xf numFmtId="0" fontId="18" fillId="4" borderId="22" xfId="0" applyFont="1" applyFill="1" applyBorder="1"/>
  </cellXfs>
  <cellStyles count="4">
    <cellStyle name="Comma" xfId="1" builtinId="3"/>
    <cellStyle name="Normal" xfId="0" builtinId="0"/>
    <cellStyle name="Normal 2" xfId="2" xr:uid="{0F3DE169-49F3-43B1-9227-252CE278150A}"/>
    <cellStyle name="Normal 2 2" xfId="3" xr:uid="{27698260-4925-4D6B-995B-AD52A62053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52500" cy="219075"/>
    <xdr:sp macro="" textlink="">
      <xdr:nvSpPr>
        <xdr:cNvPr id="1025" name="FILTER" hidden="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0" y="0"/>
          <a:ext cx="952500" cy="219075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/>
        <a:lstStyle/>
        <a:p>
          <a:endParaRPr/>
        </a:p>
      </xdr:txBody>
    </xdr:sp>
    <xdr:clientData/>
  </xdr:oneCellAnchor>
  <xdr:oneCellAnchor>
    <xdr:from>
      <xdr:col>0</xdr:col>
      <xdr:colOff>0</xdr:colOff>
      <xdr:row>0</xdr:row>
      <xdr:rowOff>0</xdr:rowOff>
    </xdr:from>
    <xdr:ext cx="952500" cy="219075"/>
    <xdr:sp macro="" textlink="">
      <xdr:nvSpPr>
        <xdr:cNvPr id="1026" name="HEADER" hidden="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/>
      </xdr:nvSpPr>
      <xdr:spPr bwMode="auto">
        <a:xfrm>
          <a:off x="0" y="0"/>
          <a:ext cx="952500" cy="219075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/>
        <a:lstStyle/>
        <a:p>
          <a:endParaRPr/>
        </a:p>
      </xdr:txBody>
    </xdr:sp>
    <xdr:clientData/>
  </xdr:oneCellAnchor>
  <xdr:oneCellAnchor>
    <xdr:from>
      <xdr:col>0</xdr:col>
      <xdr:colOff>0</xdr:colOff>
      <xdr:row>0</xdr:row>
      <xdr:rowOff>0</xdr:rowOff>
    </xdr:from>
    <xdr:ext cx="923925" cy="219075"/>
    <xdr:pic>
      <xdr:nvPicPr>
        <xdr:cNvPr id="2" name="FILTER" hidden="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23925" cy="219075"/>
        </a:xfrm>
        <a:prstGeom prst="rect">
          <a:avLst/>
        </a:prstGeom>
        <a:solidFill>
          <a:srgbClr val="FFFFFF"/>
        </a:solidFill>
        <a:ln>
          <a:noFill/>
        </a:ln>
      </xdr:spPr>
    </xdr:pic>
    <xdr:clientData/>
  </xdr:oneCellAnchor>
  <xdr:oneCellAnchor>
    <xdr:from>
      <xdr:col>0</xdr:col>
      <xdr:colOff>0</xdr:colOff>
      <xdr:row>0</xdr:row>
      <xdr:rowOff>0</xdr:rowOff>
    </xdr:from>
    <xdr:ext cx="923925" cy="219075"/>
    <xdr:pic>
      <xdr:nvPicPr>
        <xdr:cNvPr id="3" name="HEADER" hidden="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0"/>
          <a:ext cx="923925" cy="219075"/>
        </a:xfrm>
        <a:prstGeom prst="rect">
          <a:avLst/>
        </a:prstGeom>
        <a:solidFill>
          <a:srgbClr val="FFFFFF"/>
        </a:solidFill>
        <a:ln>
          <a:noFill/>
        </a:ln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Connie Young" id="{762B653A-4812-45EC-A68C-10B3B6E02653}" userId="d1cf8ff5936fdb2c" providerId="Windows Live"/>
  <person displayName="Linda Munro" id="{07DF760A-95DB-D14A-9DC7-803B04AAD05E}" userId="f1c0ca497976635a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79" dT="2020-04-24T14:20:34.46" personId="{07DF760A-95DB-D14A-9DC7-803B04AAD05E}" id="{91666CB7-F63F-2940-B011-CE5610BAD2D1}">
    <text>Do you have a sense of what the extra curricular budget is used for in the past?</text>
  </threadedComment>
  <threadedComment ref="E79" dT="2020-04-26T08:13:59.92" personId="{762B653A-4812-45EC-A68C-10B3B6E02653}" id="{17A34A76-109B-4094-BF5B-B30FBB9EAD39}" parentId="{91666CB7-F63F-2940-B011-CE5610BAD2D1}">
    <text>this is mainly for KM club.  Not sure about the performances.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9BFC7-21B4-4F2D-A629-A0E87A25CC96}">
  <sheetPr codeName="Sheet1"/>
  <dimension ref="A1:Q125"/>
  <sheetViews>
    <sheetView tabSelected="1" workbookViewId="0">
      <selection activeCell="R7" sqref="R7"/>
    </sheetView>
  </sheetViews>
  <sheetFormatPr defaultColWidth="8.85546875" defaultRowHeight="15" x14ac:dyDescent="0.25"/>
  <cols>
    <col min="1" max="4" width="3" style="12" customWidth="1"/>
    <col min="5" max="5" width="38.28515625" style="12" customWidth="1"/>
    <col min="6" max="6" width="17.28515625" hidden="1" customWidth="1"/>
    <col min="7" max="7" width="9.42578125" hidden="1"/>
    <col min="8" max="8" width="16.85546875" hidden="1" customWidth="1"/>
    <col min="9" max="9" width="3.28515625" hidden="1" customWidth="1"/>
    <col min="10" max="10" width="20.140625" style="31" customWidth="1"/>
    <col min="11" max="11" width="25.7109375" customWidth="1"/>
    <col min="12" max="12" width="17.140625" customWidth="1"/>
    <col min="13" max="13" width="19.7109375" customWidth="1"/>
    <col min="14" max="14" width="22.42578125" customWidth="1"/>
    <col min="16" max="16" width="23.42578125" customWidth="1"/>
  </cols>
  <sheetData>
    <row r="1" spans="1:12" ht="15.75" x14ac:dyDescent="0.25">
      <c r="A1" s="1" t="s">
        <v>0</v>
      </c>
      <c r="B1" s="2"/>
      <c r="C1" s="2"/>
      <c r="D1" s="2"/>
      <c r="E1" s="2"/>
    </row>
    <row r="2" spans="1:12" ht="15.75" x14ac:dyDescent="0.25">
      <c r="A2" s="1" t="s">
        <v>99</v>
      </c>
      <c r="B2" s="2"/>
      <c r="C2" s="2"/>
      <c r="D2" s="2"/>
      <c r="E2" s="2"/>
    </row>
    <row r="3" spans="1:12" ht="15.75" x14ac:dyDescent="0.25">
      <c r="A3" s="1"/>
      <c r="B3" s="2"/>
      <c r="C3" s="2"/>
      <c r="D3" s="2"/>
      <c r="E3" s="2"/>
    </row>
    <row r="4" spans="1:12" x14ac:dyDescent="0.25">
      <c r="A4" s="2"/>
      <c r="B4" s="2"/>
      <c r="C4" s="2"/>
      <c r="D4" s="2"/>
      <c r="E4" s="2"/>
      <c r="F4" s="5"/>
      <c r="G4" s="5"/>
      <c r="H4" s="5"/>
      <c r="I4" s="5"/>
      <c r="J4" s="32"/>
    </row>
    <row r="5" spans="1:12" s="4" customFormat="1" ht="45" customHeight="1" x14ac:dyDescent="0.25">
      <c r="A5" s="11"/>
      <c r="B5" s="11"/>
      <c r="C5" s="11"/>
      <c r="D5" s="11"/>
      <c r="E5" s="11"/>
      <c r="F5" s="13" t="s">
        <v>92</v>
      </c>
      <c r="G5" s="13"/>
      <c r="H5" s="30" t="s">
        <v>86</v>
      </c>
      <c r="I5" s="14"/>
      <c r="J5" s="34" t="s">
        <v>91</v>
      </c>
      <c r="K5" s="79" t="s">
        <v>99</v>
      </c>
    </row>
    <row r="6" spans="1:12" x14ac:dyDescent="0.25">
      <c r="A6" s="2"/>
      <c r="B6" s="2"/>
      <c r="C6" s="2" t="s">
        <v>1</v>
      </c>
      <c r="D6" s="2"/>
      <c r="E6" s="2"/>
      <c r="F6" s="3"/>
      <c r="G6" s="3"/>
      <c r="H6" s="3"/>
      <c r="I6" s="3"/>
      <c r="J6" s="35"/>
      <c r="K6" s="72"/>
    </row>
    <row r="7" spans="1:12" x14ac:dyDescent="0.25">
      <c r="A7" s="2"/>
      <c r="B7" s="2"/>
      <c r="C7" s="2"/>
      <c r="D7" s="2" t="s">
        <v>2</v>
      </c>
      <c r="E7" s="2"/>
      <c r="F7" s="22">
        <v>1000</v>
      </c>
      <c r="G7" s="6"/>
      <c r="H7" s="6">
        <v>500</v>
      </c>
      <c r="I7" s="8"/>
      <c r="J7" s="36">
        <v>500</v>
      </c>
      <c r="K7" s="73">
        <v>1000</v>
      </c>
    </row>
    <row r="8" spans="1:12" x14ac:dyDescent="0.25">
      <c r="A8" s="2"/>
      <c r="B8" s="2"/>
      <c r="C8" s="2"/>
      <c r="D8" s="2" t="s">
        <v>3</v>
      </c>
      <c r="E8" s="2"/>
      <c r="F8" s="21"/>
      <c r="G8" s="6"/>
      <c r="H8" s="6"/>
      <c r="I8" s="8"/>
      <c r="J8" s="36"/>
      <c r="K8" s="72"/>
      <c r="L8" s="44"/>
    </row>
    <row r="9" spans="1:12" x14ac:dyDescent="0.25">
      <c r="A9" s="2"/>
      <c r="B9" s="2"/>
      <c r="C9" s="2"/>
      <c r="D9" s="2"/>
      <c r="E9" s="2" t="s">
        <v>4</v>
      </c>
      <c r="F9" s="22"/>
      <c r="G9" s="6"/>
      <c r="H9" s="6"/>
      <c r="I9" s="8"/>
      <c r="J9" s="36"/>
      <c r="K9" s="72"/>
      <c r="L9" s="44"/>
    </row>
    <row r="10" spans="1:12" x14ac:dyDescent="0.25">
      <c r="A10" s="2"/>
      <c r="B10" s="2"/>
      <c r="C10" s="2"/>
      <c r="D10" s="2"/>
      <c r="E10" s="2" t="s">
        <v>73</v>
      </c>
      <c r="F10" s="7">
        <v>0</v>
      </c>
      <c r="G10" s="7"/>
      <c r="H10" s="7">
        <v>0</v>
      </c>
      <c r="I10" s="8"/>
      <c r="J10" s="37">
        <v>0</v>
      </c>
      <c r="K10" s="72"/>
      <c r="L10" s="44"/>
    </row>
    <row r="11" spans="1:12" x14ac:dyDescent="0.25">
      <c r="A11" s="2"/>
      <c r="B11" s="2"/>
      <c r="C11" s="2"/>
      <c r="D11" s="2" t="s">
        <v>5</v>
      </c>
      <c r="E11" s="2"/>
      <c r="F11" s="22"/>
      <c r="G11" s="8"/>
      <c r="H11" s="8">
        <f>SUM(H7:H10)</f>
        <v>500</v>
      </c>
      <c r="I11" s="8"/>
      <c r="J11" s="36">
        <f>SUM(J7:J10)</f>
        <v>500</v>
      </c>
      <c r="K11" s="72">
        <v>500</v>
      </c>
      <c r="L11" s="44"/>
    </row>
    <row r="12" spans="1:12" x14ac:dyDescent="0.25">
      <c r="A12" s="2"/>
      <c r="B12" s="2"/>
      <c r="C12" s="2"/>
      <c r="D12" s="2" t="s">
        <v>6</v>
      </c>
      <c r="E12" s="2"/>
      <c r="F12" s="22">
        <v>6.11</v>
      </c>
      <c r="G12" s="6"/>
      <c r="H12" s="6">
        <v>20</v>
      </c>
      <c r="I12" s="8"/>
      <c r="J12" s="36">
        <v>20</v>
      </c>
      <c r="K12" s="72">
        <v>20</v>
      </c>
      <c r="L12" s="44"/>
    </row>
    <row r="13" spans="1:12" x14ac:dyDescent="0.25">
      <c r="A13" s="2"/>
      <c r="B13" s="2"/>
      <c r="C13" s="2"/>
      <c r="D13" s="2" t="s">
        <v>7</v>
      </c>
      <c r="E13" s="2"/>
      <c r="F13" s="22"/>
      <c r="G13" s="6"/>
      <c r="H13" s="6"/>
      <c r="I13" s="8"/>
      <c r="J13" s="36"/>
      <c r="K13" s="72"/>
      <c r="L13" s="44"/>
    </row>
    <row r="14" spans="1:12" x14ac:dyDescent="0.25">
      <c r="A14" s="2"/>
      <c r="B14" s="2"/>
      <c r="C14" s="2"/>
      <c r="D14" s="2"/>
      <c r="E14" s="2" t="s">
        <v>8</v>
      </c>
      <c r="F14" s="22">
        <v>0</v>
      </c>
      <c r="G14" s="6"/>
      <c r="H14" s="6">
        <v>0</v>
      </c>
      <c r="I14" s="8"/>
      <c r="J14" s="36">
        <v>6000</v>
      </c>
      <c r="K14" s="74">
        <v>8000</v>
      </c>
      <c r="L14" s="44"/>
    </row>
    <row r="15" spans="1:12" x14ac:dyDescent="0.25">
      <c r="A15" s="2"/>
      <c r="B15" s="2"/>
      <c r="C15" s="2"/>
      <c r="D15" s="2"/>
      <c r="E15" s="2" t="s">
        <v>9</v>
      </c>
      <c r="F15" s="23">
        <v>0</v>
      </c>
      <c r="G15" s="6"/>
      <c r="H15" s="16">
        <v>0</v>
      </c>
      <c r="I15" s="8"/>
      <c r="J15" s="38">
        <v>-2000</v>
      </c>
      <c r="K15" s="81">
        <v>-2000</v>
      </c>
      <c r="L15" s="44"/>
    </row>
    <row r="16" spans="1:12" x14ac:dyDescent="0.25">
      <c r="A16" s="2"/>
      <c r="B16" s="2"/>
      <c r="C16" s="2"/>
      <c r="D16" s="2" t="s">
        <v>10</v>
      </c>
      <c r="E16" s="2"/>
      <c r="F16" s="22">
        <f>SUM(F14:F15)</f>
        <v>0</v>
      </c>
      <c r="G16" s="6"/>
      <c r="H16" s="6">
        <f>SUM(H14:H15)</f>
        <v>0</v>
      </c>
      <c r="I16" s="8"/>
      <c r="J16" s="36">
        <v>4000</v>
      </c>
      <c r="K16" s="72">
        <v>6000</v>
      </c>
      <c r="L16" s="44"/>
    </row>
    <row r="17" spans="1:17" x14ac:dyDescent="0.25">
      <c r="A17" s="2"/>
      <c r="B17" s="2"/>
      <c r="C17" s="2"/>
      <c r="D17" s="2" t="s">
        <v>11</v>
      </c>
      <c r="E17" s="2"/>
      <c r="F17" s="22">
        <v>2761.59</v>
      </c>
      <c r="G17" s="6"/>
      <c r="H17" s="6">
        <v>2000</v>
      </c>
      <c r="I17" s="8"/>
      <c r="J17" s="36">
        <v>2000</v>
      </c>
      <c r="K17" s="72">
        <v>2000</v>
      </c>
      <c r="L17" s="44"/>
    </row>
    <row r="18" spans="1:17" x14ac:dyDescent="0.25">
      <c r="A18" s="2"/>
      <c r="B18" s="2"/>
      <c r="C18" s="2"/>
      <c r="D18" s="2" t="s">
        <v>60</v>
      </c>
      <c r="E18" s="2"/>
      <c r="F18" s="22"/>
      <c r="G18" s="8"/>
      <c r="H18" s="6"/>
      <c r="I18" s="8"/>
      <c r="J18" s="36"/>
      <c r="K18" s="72"/>
      <c r="L18" s="44"/>
    </row>
    <row r="19" spans="1:17" x14ac:dyDescent="0.25">
      <c r="A19" s="2"/>
      <c r="B19" s="2"/>
      <c r="C19" s="2"/>
      <c r="D19" s="2"/>
      <c r="E19" s="2" t="s">
        <v>61</v>
      </c>
      <c r="F19" s="24"/>
      <c r="G19" s="8"/>
      <c r="H19" s="8"/>
      <c r="I19" s="8"/>
      <c r="J19" s="36"/>
      <c r="K19" s="72"/>
      <c r="L19" s="44"/>
    </row>
    <row r="20" spans="1:17" x14ac:dyDescent="0.25">
      <c r="A20" s="2"/>
      <c r="B20" s="2"/>
      <c r="C20" s="2"/>
      <c r="D20" s="2"/>
      <c r="E20" s="2" t="s">
        <v>74</v>
      </c>
      <c r="F20" s="25"/>
      <c r="G20" s="6"/>
      <c r="H20" s="16"/>
      <c r="I20" s="8"/>
      <c r="J20" s="38">
        <v>0</v>
      </c>
      <c r="K20" s="72"/>
      <c r="L20" s="44"/>
    </row>
    <row r="21" spans="1:17" x14ac:dyDescent="0.25">
      <c r="A21" s="2"/>
      <c r="B21" s="2"/>
      <c r="C21" s="2"/>
      <c r="D21" s="2" t="s">
        <v>62</v>
      </c>
      <c r="E21" s="2"/>
      <c r="F21" s="22">
        <f>ROUND(SUM(F18:F19),5)</f>
        <v>0</v>
      </c>
      <c r="G21" s="6"/>
      <c r="H21" s="6"/>
      <c r="I21" s="8"/>
      <c r="J21" s="36">
        <v>0</v>
      </c>
      <c r="K21" s="72"/>
      <c r="L21" s="44"/>
      <c r="N21" s="48" t="s">
        <v>84</v>
      </c>
      <c r="P21" t="s">
        <v>101</v>
      </c>
    </row>
    <row r="22" spans="1:17" x14ac:dyDescent="0.25">
      <c r="A22" s="2"/>
      <c r="B22" s="2"/>
      <c r="C22" s="2"/>
      <c r="D22" s="2" t="s">
        <v>12</v>
      </c>
      <c r="E22" s="2"/>
      <c r="F22" s="22"/>
      <c r="G22" s="6"/>
      <c r="H22" s="6"/>
      <c r="I22" s="8"/>
      <c r="J22" s="36"/>
      <c r="K22" s="72"/>
      <c r="L22" s="44"/>
      <c r="M22" s="62" t="s">
        <v>89</v>
      </c>
      <c r="N22" s="63">
        <v>3062.09</v>
      </c>
    </row>
    <row r="23" spans="1:17" x14ac:dyDescent="0.25">
      <c r="A23" s="2"/>
      <c r="B23" s="2"/>
      <c r="C23" s="2"/>
      <c r="D23" s="2"/>
      <c r="E23" s="2" t="s">
        <v>100</v>
      </c>
      <c r="F23" s="54">
        <v>3938.41</v>
      </c>
      <c r="G23" s="6"/>
      <c r="H23" s="6">
        <v>18000</v>
      </c>
      <c r="I23" s="8"/>
      <c r="J23" s="36">
        <v>1500</v>
      </c>
      <c r="K23" s="74">
        <v>1500</v>
      </c>
      <c r="L23" s="44"/>
      <c r="M23" s="50"/>
      <c r="N23" s="51">
        <f>SUM(N22)</f>
        <v>3062.09</v>
      </c>
      <c r="P23" t="s">
        <v>102</v>
      </c>
      <c r="Q23" s="65">
        <v>3916.5</v>
      </c>
    </row>
    <row r="24" spans="1:17" x14ac:dyDescent="0.25">
      <c r="A24" s="2"/>
      <c r="B24" s="2"/>
      <c r="C24" s="2"/>
      <c r="D24" s="2"/>
      <c r="E24" s="2" t="s">
        <v>13</v>
      </c>
      <c r="F24" s="54">
        <v>0</v>
      </c>
      <c r="G24" s="6"/>
      <c r="H24" s="6"/>
      <c r="I24" s="8"/>
      <c r="J24" s="36">
        <v>0</v>
      </c>
      <c r="K24" s="72"/>
      <c r="L24" s="44"/>
      <c r="M24" s="66"/>
      <c r="N24" s="67"/>
      <c r="P24" t="s">
        <v>103</v>
      </c>
      <c r="Q24" s="65">
        <v>900.25</v>
      </c>
    </row>
    <row r="25" spans="1:17" x14ac:dyDescent="0.25">
      <c r="A25" s="2"/>
      <c r="B25" s="2"/>
      <c r="C25" s="2"/>
      <c r="D25" s="2"/>
      <c r="E25" s="56" t="s">
        <v>93</v>
      </c>
      <c r="F25" s="54">
        <v>0</v>
      </c>
      <c r="G25" s="6"/>
      <c r="H25" s="6">
        <v>10000</v>
      </c>
      <c r="I25" s="8"/>
      <c r="J25" s="36">
        <v>0</v>
      </c>
      <c r="K25" s="72"/>
      <c r="L25" s="44"/>
      <c r="M25" s="50" t="s">
        <v>108</v>
      </c>
      <c r="N25" s="51"/>
      <c r="P25" t="s">
        <v>104</v>
      </c>
      <c r="Q25" s="65">
        <v>2178.75</v>
      </c>
    </row>
    <row r="26" spans="1:17" ht="15.75" thickBot="1" x14ac:dyDescent="0.3">
      <c r="A26" s="2"/>
      <c r="B26" s="2"/>
      <c r="C26" s="2"/>
      <c r="D26" s="2"/>
      <c r="E26" s="2" t="s">
        <v>94</v>
      </c>
      <c r="F26" s="55">
        <v>0</v>
      </c>
      <c r="G26" s="6"/>
      <c r="H26" s="53">
        <v>-15000</v>
      </c>
      <c r="I26" s="8"/>
      <c r="J26" s="37">
        <v>0</v>
      </c>
      <c r="K26" s="80"/>
      <c r="L26" s="44"/>
      <c r="M26" t="s">
        <v>85</v>
      </c>
      <c r="N26">
        <v>1162.22</v>
      </c>
      <c r="Q26" s="82">
        <f>SUM(Q23:Q25)</f>
        <v>6995.5</v>
      </c>
    </row>
    <row r="27" spans="1:17" x14ac:dyDescent="0.25">
      <c r="A27" s="2"/>
      <c r="B27" s="2"/>
      <c r="C27" s="2"/>
      <c r="D27" s="2" t="s">
        <v>14</v>
      </c>
      <c r="E27" s="2"/>
      <c r="F27" s="22">
        <f>ROUND(SUM(F22:F26),5)</f>
        <v>3938.41</v>
      </c>
      <c r="G27" s="6"/>
      <c r="H27" s="52">
        <v>13000</v>
      </c>
      <c r="I27" s="8"/>
      <c r="J27" s="36">
        <f>SUM(J23:J26)</f>
        <v>1500</v>
      </c>
      <c r="K27" s="72">
        <v>1500</v>
      </c>
      <c r="L27" s="44"/>
      <c r="M27" t="s">
        <v>88</v>
      </c>
      <c r="N27">
        <v>401.05</v>
      </c>
    </row>
    <row r="28" spans="1:17" x14ac:dyDescent="0.25">
      <c r="A28" s="2"/>
      <c r="B28" s="2"/>
      <c r="C28" s="2"/>
      <c r="D28" s="2"/>
      <c r="E28" s="2"/>
      <c r="F28" s="22"/>
      <c r="G28" s="6"/>
      <c r="H28" s="52"/>
      <c r="I28" s="8"/>
      <c r="J28" s="36"/>
      <c r="K28" s="72"/>
      <c r="L28" s="44"/>
      <c r="M28" s="68" t="s">
        <v>109</v>
      </c>
      <c r="N28" s="69">
        <v>135</v>
      </c>
    </row>
    <row r="29" spans="1:17" x14ac:dyDescent="0.25">
      <c r="A29" s="2"/>
      <c r="B29" s="2"/>
      <c r="C29" s="2"/>
      <c r="D29" s="2"/>
      <c r="E29" s="2"/>
      <c r="F29" s="22"/>
      <c r="G29" s="6"/>
      <c r="H29" s="6"/>
      <c r="I29" s="8"/>
      <c r="J29" s="36"/>
      <c r="K29" s="72"/>
      <c r="L29" s="44"/>
      <c r="M29" s="66"/>
      <c r="N29" s="70">
        <f>SUM(N26:N28)</f>
        <v>1698.27</v>
      </c>
    </row>
    <row r="30" spans="1:17" x14ac:dyDescent="0.25">
      <c r="A30" s="2"/>
      <c r="B30" s="2"/>
      <c r="C30" s="2"/>
      <c r="D30" s="2" t="s">
        <v>15</v>
      </c>
      <c r="E30" s="2"/>
      <c r="F30" s="22"/>
      <c r="G30" s="8"/>
      <c r="H30" s="6"/>
      <c r="I30" s="8"/>
      <c r="J30" s="36"/>
      <c r="K30" s="72"/>
      <c r="L30" s="44"/>
      <c r="M30" s="66"/>
      <c r="N30" s="70"/>
    </row>
    <row r="31" spans="1:17" x14ac:dyDescent="0.25">
      <c r="A31" s="2"/>
      <c r="B31" s="2"/>
      <c r="C31" s="2"/>
      <c r="D31" s="2"/>
      <c r="E31" s="2" t="s">
        <v>16</v>
      </c>
      <c r="F31" s="22">
        <v>0</v>
      </c>
      <c r="G31" s="6"/>
      <c r="H31" s="6">
        <v>0</v>
      </c>
      <c r="I31" s="8"/>
      <c r="J31" s="36">
        <v>500</v>
      </c>
      <c r="K31" s="74">
        <v>500</v>
      </c>
      <c r="L31" s="44"/>
      <c r="M31" s="66" t="s">
        <v>111</v>
      </c>
      <c r="N31" s="21"/>
    </row>
    <row r="32" spans="1:17" ht="15.75" thickBot="1" x14ac:dyDescent="0.3">
      <c r="A32" s="2"/>
      <c r="B32" s="2"/>
      <c r="C32" s="2"/>
      <c r="D32" s="2"/>
      <c r="E32" s="2" t="s">
        <v>58</v>
      </c>
      <c r="F32" s="23"/>
      <c r="G32" s="6"/>
      <c r="H32" s="16">
        <v>0</v>
      </c>
      <c r="I32" s="8"/>
      <c r="J32" s="38">
        <v>0</v>
      </c>
      <c r="K32" s="80"/>
      <c r="L32" s="44"/>
      <c r="M32" t="s">
        <v>105</v>
      </c>
      <c r="N32" s="21">
        <v>330</v>
      </c>
    </row>
    <row r="33" spans="1:14" x14ac:dyDescent="0.25">
      <c r="A33" s="2"/>
      <c r="B33" s="2"/>
      <c r="C33" s="2"/>
      <c r="D33" s="2" t="s">
        <v>17</v>
      </c>
      <c r="E33" s="2"/>
      <c r="F33" s="22">
        <f>ROUND(SUM(F30:F32),5)</f>
        <v>0</v>
      </c>
      <c r="G33" s="6"/>
      <c r="H33" s="6">
        <f>SUM(H31:H32)</f>
        <v>0</v>
      </c>
      <c r="I33" s="8"/>
      <c r="J33" s="36">
        <f>SUM(J31:J32)</f>
        <v>500</v>
      </c>
      <c r="K33" s="72">
        <v>500</v>
      </c>
      <c r="L33" s="44"/>
      <c r="M33" s="50" t="s">
        <v>106</v>
      </c>
      <c r="N33" s="51">
        <v>292.63</v>
      </c>
    </row>
    <row r="34" spans="1:14" x14ac:dyDescent="0.25">
      <c r="A34" s="2"/>
      <c r="B34" s="2"/>
      <c r="C34" s="2"/>
      <c r="D34" s="2" t="s">
        <v>18</v>
      </c>
      <c r="E34" s="2"/>
      <c r="F34" s="22"/>
      <c r="G34" s="6"/>
      <c r="J34" s="39"/>
      <c r="K34" s="72"/>
      <c r="L34" s="44"/>
      <c r="M34" s="50" t="s">
        <v>107</v>
      </c>
      <c r="N34" s="59">
        <v>457</v>
      </c>
    </row>
    <row r="35" spans="1:14" x14ac:dyDescent="0.25">
      <c r="A35" s="2"/>
      <c r="B35" s="2"/>
      <c r="C35" s="2"/>
      <c r="D35" s="2"/>
      <c r="E35" s="2" t="s">
        <v>19</v>
      </c>
      <c r="F35" s="22">
        <v>77758.009999999995</v>
      </c>
      <c r="G35" s="6"/>
      <c r="H35" s="8">
        <v>0</v>
      </c>
      <c r="I35" s="8"/>
      <c r="J35" s="36">
        <v>70000</v>
      </c>
      <c r="K35" s="74">
        <v>90000</v>
      </c>
      <c r="L35" s="44"/>
      <c r="N35" s="70">
        <f>SUM(N32:N34)</f>
        <v>1079.6300000000001</v>
      </c>
    </row>
    <row r="36" spans="1:14" ht="15.75" thickBot="1" x14ac:dyDescent="0.3">
      <c r="A36" s="2"/>
      <c r="B36" s="2"/>
      <c r="C36" s="2"/>
      <c r="D36" s="2"/>
      <c r="E36" s="2" t="s">
        <v>20</v>
      </c>
      <c r="F36" s="23">
        <v>-38835.589999999997</v>
      </c>
      <c r="H36" s="16">
        <v>0</v>
      </c>
      <c r="I36" s="8"/>
      <c r="J36" s="38">
        <v>-50000</v>
      </c>
      <c r="K36" s="80">
        <v>-60000</v>
      </c>
      <c r="L36" s="44"/>
    </row>
    <row r="37" spans="1:14" x14ac:dyDescent="0.25">
      <c r="A37" s="2"/>
      <c r="B37" s="2"/>
      <c r="C37" s="2"/>
      <c r="D37" s="2" t="s">
        <v>21</v>
      </c>
      <c r="E37" s="2"/>
      <c r="F37" s="22">
        <f>ROUND(SUM(F34:F36),5)</f>
        <v>38922.42</v>
      </c>
      <c r="G37" s="8"/>
      <c r="H37" s="8">
        <f>SUM(H35:H36)</f>
        <v>0</v>
      </c>
      <c r="I37" s="8"/>
      <c r="J37" s="36">
        <f>SUM(J35:J36)</f>
        <v>20000</v>
      </c>
      <c r="K37" s="72">
        <v>30000</v>
      </c>
      <c r="L37" s="44"/>
      <c r="M37" t="s">
        <v>87</v>
      </c>
      <c r="N37" s="21">
        <v>1244.6400000000001</v>
      </c>
    </row>
    <row r="38" spans="1:14" x14ac:dyDescent="0.25">
      <c r="A38" s="2"/>
      <c r="B38" s="2"/>
      <c r="C38" s="2"/>
      <c r="D38" s="2"/>
      <c r="E38" s="2"/>
      <c r="F38" s="22"/>
      <c r="G38" s="8"/>
      <c r="H38" s="8"/>
      <c r="I38" s="8"/>
      <c r="J38" s="36"/>
      <c r="K38" s="72"/>
      <c r="L38" s="44"/>
      <c r="M38" t="s">
        <v>90</v>
      </c>
      <c r="N38" s="49"/>
    </row>
    <row r="39" spans="1:14" x14ac:dyDescent="0.25">
      <c r="A39" s="2"/>
      <c r="B39" s="2"/>
      <c r="C39" s="2"/>
      <c r="D39" s="2" t="s">
        <v>22</v>
      </c>
      <c r="E39" s="2"/>
      <c r="F39" s="22">
        <v>10580</v>
      </c>
      <c r="G39" s="8"/>
      <c r="H39" s="8">
        <v>10660</v>
      </c>
      <c r="I39" s="8"/>
      <c r="J39" s="36">
        <v>10580</v>
      </c>
      <c r="K39" s="72">
        <v>10580</v>
      </c>
      <c r="L39" s="44"/>
      <c r="N39" s="57">
        <f>SUM(N37:N38)</f>
        <v>1244.6400000000001</v>
      </c>
    </row>
    <row r="40" spans="1:14" x14ac:dyDescent="0.25">
      <c r="A40" s="2"/>
      <c r="B40" s="2"/>
      <c r="C40" s="2"/>
      <c r="D40" s="2" t="s">
        <v>59</v>
      </c>
      <c r="E40" s="2"/>
      <c r="F40" s="22"/>
      <c r="G40" s="8"/>
      <c r="H40" s="8">
        <v>0</v>
      </c>
      <c r="I40" s="8"/>
      <c r="J40" s="36">
        <v>0</v>
      </c>
      <c r="K40" s="72"/>
      <c r="L40" s="44"/>
    </row>
    <row r="41" spans="1:14" ht="15.75" thickBot="1" x14ac:dyDescent="0.3">
      <c r="A41" s="2"/>
      <c r="B41" s="2"/>
      <c r="C41" s="2"/>
      <c r="D41" s="2"/>
      <c r="E41" s="2" t="s">
        <v>63</v>
      </c>
      <c r="F41" s="23">
        <v>7158.79</v>
      </c>
      <c r="G41" s="8"/>
      <c r="H41" s="16">
        <v>0</v>
      </c>
      <c r="I41" s="8"/>
      <c r="J41" s="38">
        <v>0</v>
      </c>
      <c r="K41" s="72"/>
      <c r="L41" s="44"/>
      <c r="M41" t="s">
        <v>110</v>
      </c>
      <c r="N41" s="71">
        <f>N35+N23+N29</f>
        <v>5839.99</v>
      </c>
    </row>
    <row r="42" spans="1:14" x14ac:dyDescent="0.25">
      <c r="A42" s="2"/>
      <c r="B42" s="2"/>
      <c r="C42" s="2"/>
      <c r="D42" s="2" t="s">
        <v>64</v>
      </c>
      <c r="E42" s="2"/>
      <c r="F42" s="22">
        <f>ROUND(SUM(F40:F41),5)</f>
        <v>7158.79</v>
      </c>
      <c r="G42" s="8"/>
      <c r="H42" s="8">
        <v>0</v>
      </c>
      <c r="I42" s="8"/>
      <c r="J42" s="36">
        <v>0</v>
      </c>
      <c r="K42" s="72"/>
      <c r="L42" s="44"/>
    </row>
    <row r="43" spans="1:14" x14ac:dyDescent="0.25">
      <c r="A43" s="2"/>
      <c r="B43" s="2"/>
      <c r="C43" s="2"/>
      <c r="D43" s="2" t="s">
        <v>23</v>
      </c>
      <c r="E43" s="2"/>
      <c r="F43" s="22"/>
      <c r="G43" s="8"/>
      <c r="H43" s="6"/>
      <c r="I43" s="8"/>
      <c r="J43" s="36"/>
      <c r="K43" s="72"/>
      <c r="L43" s="44"/>
    </row>
    <row r="44" spans="1:14" x14ac:dyDescent="0.25">
      <c r="A44" s="2"/>
      <c r="B44" s="2"/>
      <c r="C44" s="2"/>
      <c r="D44" s="2"/>
      <c r="E44" s="2" t="s">
        <v>24</v>
      </c>
      <c r="F44" s="22">
        <v>0</v>
      </c>
      <c r="G44" s="8"/>
      <c r="H44" s="6">
        <v>0</v>
      </c>
      <c r="I44" s="8"/>
      <c r="J44" s="36">
        <v>3000</v>
      </c>
      <c r="K44" s="74">
        <v>3000</v>
      </c>
      <c r="L44" s="44"/>
    </row>
    <row r="45" spans="1:14" ht="15.75" thickBot="1" x14ac:dyDescent="0.3">
      <c r="A45" s="2"/>
      <c r="B45" s="2"/>
      <c r="C45" s="2"/>
      <c r="D45" s="2"/>
      <c r="E45" s="2" t="s">
        <v>25</v>
      </c>
      <c r="F45" s="23">
        <v>0</v>
      </c>
      <c r="G45" s="6"/>
      <c r="H45" s="16">
        <v>0</v>
      </c>
      <c r="I45" s="8"/>
      <c r="J45" s="38">
        <v>-1000</v>
      </c>
      <c r="K45" s="81">
        <v>-1000</v>
      </c>
      <c r="L45" s="44"/>
    </row>
    <row r="46" spans="1:14" x14ac:dyDescent="0.25">
      <c r="A46" s="2"/>
      <c r="B46" s="2"/>
      <c r="C46" s="2"/>
      <c r="D46" s="2" t="s">
        <v>26</v>
      </c>
      <c r="E46" s="2"/>
      <c r="F46" s="22">
        <f>ROUND(SUM(F43:F45),5)</f>
        <v>0</v>
      </c>
      <c r="G46" s="6"/>
      <c r="H46" s="6">
        <f>SUM(H44:H45)</f>
        <v>0</v>
      </c>
      <c r="I46" s="8"/>
      <c r="J46" s="36">
        <f>SUM(J44:J45)</f>
        <v>2000</v>
      </c>
      <c r="K46" s="72">
        <v>2000</v>
      </c>
      <c r="L46" s="44"/>
    </row>
    <row r="47" spans="1:14" x14ac:dyDescent="0.25">
      <c r="A47" s="2"/>
      <c r="B47" s="2"/>
      <c r="C47" s="2"/>
      <c r="D47" s="2" t="s">
        <v>75</v>
      </c>
      <c r="E47" s="2"/>
      <c r="F47" s="22"/>
      <c r="G47" s="6"/>
      <c r="H47" s="6"/>
      <c r="I47" s="8"/>
      <c r="J47" s="36"/>
      <c r="K47" s="72"/>
      <c r="L47" s="44"/>
    </row>
    <row r="48" spans="1:14" x14ac:dyDescent="0.25">
      <c r="A48" s="2"/>
      <c r="B48" s="2"/>
      <c r="C48" s="2"/>
      <c r="D48" s="2"/>
      <c r="E48" s="2" t="s">
        <v>76</v>
      </c>
      <c r="F48" s="22">
        <v>0</v>
      </c>
      <c r="G48" s="6"/>
      <c r="H48" s="6"/>
      <c r="I48" s="8"/>
      <c r="J48" s="36">
        <v>3000</v>
      </c>
      <c r="K48" s="72">
        <v>3000</v>
      </c>
      <c r="L48" s="44"/>
    </row>
    <row r="49" spans="1:12" ht="15.75" thickBot="1" x14ac:dyDescent="0.3">
      <c r="A49" s="2"/>
      <c r="B49" s="2"/>
      <c r="C49" s="2"/>
      <c r="D49" s="2"/>
      <c r="E49" s="2" t="s">
        <v>77</v>
      </c>
      <c r="F49" s="23">
        <v>0</v>
      </c>
      <c r="G49" s="6"/>
      <c r="H49" s="16"/>
      <c r="I49" s="8"/>
      <c r="J49" s="38">
        <v>-1800</v>
      </c>
      <c r="K49" s="80">
        <v>-1800</v>
      </c>
      <c r="L49" s="44"/>
    </row>
    <row r="50" spans="1:12" x14ac:dyDescent="0.25">
      <c r="A50" s="2"/>
      <c r="B50" s="2"/>
      <c r="C50" s="2"/>
      <c r="D50" s="2" t="s">
        <v>78</v>
      </c>
      <c r="E50" s="2"/>
      <c r="F50" s="22">
        <f>ROUND(SUM(F47:F49),5)</f>
        <v>0</v>
      </c>
      <c r="G50" s="22">
        <f>ROUND(SUM(G47:G49),5)</f>
        <v>0</v>
      </c>
      <c r="H50" s="22">
        <f>ROUND(SUM(H47:H49),5)</f>
        <v>0</v>
      </c>
      <c r="I50" s="24"/>
      <c r="J50" s="36">
        <f>ROUND(SUM(J47:J49),5)</f>
        <v>1200</v>
      </c>
      <c r="K50" s="72">
        <v>1200</v>
      </c>
      <c r="L50" s="44"/>
    </row>
    <row r="51" spans="1:12" x14ac:dyDescent="0.25">
      <c r="A51" s="2"/>
      <c r="B51" s="2"/>
      <c r="C51" s="2"/>
      <c r="D51" s="2" t="s">
        <v>27</v>
      </c>
      <c r="E51" s="2"/>
      <c r="F51" s="22"/>
      <c r="G51" s="6"/>
      <c r="H51" s="6"/>
      <c r="I51" s="8"/>
      <c r="J51" s="36"/>
      <c r="K51" s="72"/>
      <c r="L51" s="44"/>
    </row>
    <row r="52" spans="1:12" x14ac:dyDescent="0.25">
      <c r="A52" s="2"/>
      <c r="B52" s="2"/>
      <c r="C52" s="2"/>
      <c r="D52" s="2"/>
      <c r="E52" s="2" t="s">
        <v>28</v>
      </c>
      <c r="F52" s="22"/>
      <c r="G52" s="8"/>
      <c r="H52" s="6">
        <v>0</v>
      </c>
      <c r="I52" s="8"/>
      <c r="J52" s="36">
        <v>15000</v>
      </c>
      <c r="K52" s="72">
        <v>15000</v>
      </c>
      <c r="L52" s="44"/>
    </row>
    <row r="53" spans="1:12" x14ac:dyDescent="0.25">
      <c r="A53" s="2"/>
      <c r="B53" s="2"/>
      <c r="D53" s="2"/>
      <c r="E53" s="2" t="s">
        <v>29</v>
      </c>
      <c r="F53" s="22"/>
      <c r="G53" s="6"/>
      <c r="H53" s="6">
        <v>0</v>
      </c>
      <c r="I53" s="8"/>
      <c r="J53" s="36">
        <v>-8000</v>
      </c>
      <c r="K53" s="72">
        <v>-8000</v>
      </c>
      <c r="L53" s="44"/>
    </row>
    <row r="54" spans="1:12" ht="15.75" thickBot="1" x14ac:dyDescent="0.3">
      <c r="A54" s="2"/>
      <c r="B54" s="2"/>
      <c r="C54" s="2"/>
      <c r="D54" s="2"/>
      <c r="E54" s="2" t="s">
        <v>65</v>
      </c>
      <c r="F54" s="22"/>
      <c r="G54" s="6"/>
      <c r="H54" s="16">
        <v>0</v>
      </c>
      <c r="I54" s="8"/>
      <c r="J54" s="38">
        <v>0</v>
      </c>
      <c r="K54" s="72"/>
      <c r="L54" s="44"/>
    </row>
    <row r="55" spans="1:12" ht="15.75" thickBot="1" x14ac:dyDescent="0.3">
      <c r="A55" s="2"/>
      <c r="B55" s="2"/>
      <c r="C55" s="2"/>
      <c r="D55" s="2" t="s">
        <v>30</v>
      </c>
      <c r="E55" s="2"/>
      <c r="F55" s="26">
        <f>ROUND(SUM(F51:F54),5)</f>
        <v>0</v>
      </c>
      <c r="G55" s="6"/>
      <c r="H55" s="6">
        <f>SUM(H52:H54)</f>
        <v>0</v>
      </c>
      <c r="I55" s="8"/>
      <c r="J55" s="36">
        <f>SUM(J52:J54)</f>
        <v>7000</v>
      </c>
      <c r="K55" s="72">
        <v>7000</v>
      </c>
      <c r="L55" s="44"/>
    </row>
    <row r="56" spans="1:12" ht="15.75" thickBot="1" x14ac:dyDescent="0.3">
      <c r="A56" s="2"/>
      <c r="B56" s="2"/>
      <c r="C56" s="2" t="s">
        <v>31</v>
      </c>
      <c r="D56" s="2"/>
      <c r="E56" s="2"/>
      <c r="F56" s="27">
        <f>ROUND(SUM(F6:F12)+SUM(F16:F17)+F21+F27+F33+SUM(F37:F39)+F42+F46+F55,5)+F50</f>
        <v>64367.32</v>
      </c>
      <c r="G56" s="6"/>
      <c r="H56" s="46">
        <f>ROUND(SUM(H6:H12)+SUM(H16:H17)+H21+H27+H33+SUM(H37:H39)+H42+H46+H55,5)-H11</f>
        <v>26180</v>
      </c>
      <c r="I56" s="17"/>
      <c r="J56" s="83">
        <f>ROUND(SUM(J6:J12)+SUM(J16:J17)+J21+J27+J33+SUM(J37:J39)+J42+J46+J55,5)-J11</f>
        <v>48100</v>
      </c>
      <c r="K56" s="84">
        <f>K55+K50+K46+K37+K39+K33+K27+K17+K16+K11+K12+K7</f>
        <v>62300</v>
      </c>
      <c r="L56" s="45"/>
    </row>
    <row r="57" spans="1:12" x14ac:dyDescent="0.25">
      <c r="A57" s="2"/>
      <c r="B57" s="2"/>
      <c r="C57" s="2"/>
      <c r="D57" s="2"/>
      <c r="E57" s="2"/>
      <c r="F57" s="22"/>
      <c r="G57" s="6"/>
      <c r="H57" s="6"/>
      <c r="I57" s="8"/>
      <c r="J57" s="36"/>
      <c r="K57" s="72"/>
    </row>
    <row r="58" spans="1:12" x14ac:dyDescent="0.25">
      <c r="A58" s="2"/>
      <c r="B58" s="2"/>
      <c r="C58" s="2"/>
      <c r="D58" s="2" t="s">
        <v>32</v>
      </c>
      <c r="E58" s="2"/>
      <c r="F58" s="22">
        <v>329.84</v>
      </c>
      <c r="G58" s="6"/>
      <c r="H58" s="6">
        <v>1400</v>
      </c>
      <c r="I58" s="8"/>
      <c r="J58" s="36">
        <v>1400</v>
      </c>
      <c r="K58" s="74">
        <v>1400</v>
      </c>
    </row>
    <row r="59" spans="1:12" x14ac:dyDescent="0.25">
      <c r="A59" s="2"/>
      <c r="B59" s="2"/>
      <c r="C59" s="2"/>
      <c r="D59" s="2"/>
      <c r="E59" s="2" t="s">
        <v>97</v>
      </c>
      <c r="F59" s="22"/>
      <c r="G59" s="6"/>
      <c r="H59" s="6"/>
      <c r="I59" s="8"/>
      <c r="J59" s="36">
        <v>200</v>
      </c>
      <c r="K59" s="72">
        <v>200</v>
      </c>
    </row>
    <row r="60" spans="1:12" x14ac:dyDescent="0.25">
      <c r="A60" s="2"/>
      <c r="B60" s="2"/>
      <c r="C60" s="2"/>
      <c r="D60" s="2" t="s">
        <v>66</v>
      </c>
      <c r="E60" s="2"/>
      <c r="F60" s="54">
        <v>0</v>
      </c>
      <c r="G60" s="6"/>
      <c r="H60" s="6">
        <v>0</v>
      </c>
      <c r="I60" s="8"/>
      <c r="J60" s="36">
        <v>0</v>
      </c>
      <c r="K60" s="72"/>
    </row>
    <row r="61" spans="1:12" x14ac:dyDescent="0.25">
      <c r="A61" s="2"/>
      <c r="B61" s="2"/>
      <c r="C61" s="2"/>
      <c r="D61" s="2" t="s">
        <v>33</v>
      </c>
      <c r="E61" s="2"/>
      <c r="F61" s="22"/>
      <c r="G61" s="8"/>
      <c r="H61" s="6">
        <v>300</v>
      </c>
      <c r="I61" s="8"/>
      <c r="J61" s="36">
        <v>3000</v>
      </c>
      <c r="K61" s="72">
        <v>3000</v>
      </c>
      <c r="L61" t="s">
        <v>95</v>
      </c>
    </row>
    <row r="62" spans="1:12" x14ac:dyDescent="0.25">
      <c r="A62" s="2"/>
      <c r="B62" s="2"/>
      <c r="C62" s="2"/>
      <c r="D62" s="2" t="s">
        <v>34</v>
      </c>
      <c r="E62" s="2"/>
      <c r="F62" s="22">
        <v>4927.33</v>
      </c>
      <c r="G62" s="6"/>
      <c r="H62" s="6">
        <v>8000</v>
      </c>
      <c r="I62" s="8"/>
      <c r="J62" s="36">
        <v>8000</v>
      </c>
      <c r="K62" s="74">
        <v>8000</v>
      </c>
    </row>
    <row r="63" spans="1:12" x14ac:dyDescent="0.25">
      <c r="A63" s="2"/>
      <c r="B63" s="2"/>
      <c r="C63" s="2"/>
      <c r="D63" s="2" t="s">
        <v>35</v>
      </c>
      <c r="E63" s="2"/>
      <c r="F63" s="22">
        <v>0</v>
      </c>
      <c r="G63" s="6"/>
      <c r="H63" s="6">
        <v>435</v>
      </c>
      <c r="I63" s="8"/>
      <c r="J63" s="36">
        <v>300</v>
      </c>
      <c r="K63" s="74">
        <v>300</v>
      </c>
    </row>
    <row r="64" spans="1:12" x14ac:dyDescent="0.25">
      <c r="A64" s="2"/>
      <c r="B64" s="2"/>
      <c r="C64" s="2"/>
      <c r="D64" s="2" t="s">
        <v>36</v>
      </c>
      <c r="E64" s="2"/>
      <c r="F64" s="22"/>
      <c r="G64" s="6"/>
      <c r="H64" s="6"/>
      <c r="I64" s="8"/>
      <c r="J64" s="36"/>
      <c r="K64" s="72"/>
    </row>
    <row r="65" spans="1:11" x14ac:dyDescent="0.25">
      <c r="A65" s="2"/>
      <c r="B65" s="2"/>
      <c r="C65" s="2"/>
      <c r="D65" s="2"/>
      <c r="E65" s="2" t="s">
        <v>37</v>
      </c>
      <c r="F65" s="22">
        <v>0</v>
      </c>
      <c r="G65" s="6"/>
      <c r="H65" s="6">
        <v>500</v>
      </c>
      <c r="I65" s="8"/>
      <c r="J65" s="36"/>
      <c r="K65" s="72"/>
    </row>
    <row r="66" spans="1:11" x14ac:dyDescent="0.25">
      <c r="A66" s="2"/>
      <c r="B66" s="2"/>
      <c r="C66" s="2"/>
      <c r="D66" s="2"/>
      <c r="E66" s="2" t="s">
        <v>38</v>
      </c>
      <c r="F66" s="24">
        <v>1260</v>
      </c>
      <c r="G66" s="6"/>
      <c r="H66" s="6">
        <v>1500</v>
      </c>
      <c r="I66" s="8"/>
      <c r="J66" s="36">
        <v>2000</v>
      </c>
      <c r="K66" s="72"/>
    </row>
    <row r="67" spans="1:11" x14ac:dyDescent="0.25">
      <c r="A67" s="2"/>
      <c r="B67" s="2"/>
      <c r="C67" s="2"/>
      <c r="D67" s="2"/>
      <c r="E67" s="2" t="s">
        <v>79</v>
      </c>
      <c r="F67" s="24">
        <v>0</v>
      </c>
      <c r="G67" s="6"/>
      <c r="H67" s="6">
        <v>0</v>
      </c>
      <c r="I67" s="8"/>
      <c r="J67" s="36">
        <v>0</v>
      </c>
      <c r="K67" s="72"/>
    </row>
    <row r="68" spans="1:11" x14ac:dyDescent="0.25">
      <c r="A68" s="2"/>
      <c r="B68" s="2"/>
      <c r="C68" s="2"/>
      <c r="D68" s="2"/>
      <c r="E68" s="2" t="s">
        <v>39</v>
      </c>
      <c r="F68" s="25">
        <v>0</v>
      </c>
      <c r="G68" s="6"/>
      <c r="H68" s="16">
        <v>500</v>
      </c>
      <c r="I68" s="8"/>
      <c r="J68" s="38">
        <v>500</v>
      </c>
      <c r="K68" s="72"/>
    </row>
    <row r="69" spans="1:11" x14ac:dyDescent="0.25">
      <c r="A69" s="2"/>
      <c r="B69" s="2"/>
      <c r="C69" s="2"/>
      <c r="D69" s="2" t="s">
        <v>67</v>
      </c>
      <c r="E69" s="2"/>
      <c r="F69" s="22">
        <f>SUM(F65:F68)</f>
        <v>1260</v>
      </c>
      <c r="G69" s="8"/>
      <c r="H69" s="6">
        <f>SUM(H65:H68)</f>
        <v>2500</v>
      </c>
      <c r="I69" s="8"/>
      <c r="J69" s="36">
        <f>SUM(J65:J68)</f>
        <v>2500</v>
      </c>
      <c r="K69" s="72">
        <v>2500</v>
      </c>
    </row>
    <row r="70" spans="1:11" x14ac:dyDescent="0.25">
      <c r="A70" s="2"/>
      <c r="B70" s="2"/>
      <c r="C70" s="2"/>
      <c r="D70" s="2" t="s">
        <v>40</v>
      </c>
      <c r="E70" s="2"/>
      <c r="F70" s="22"/>
      <c r="G70" s="8"/>
      <c r="H70" s="9"/>
      <c r="I70" s="10"/>
      <c r="J70" s="40"/>
      <c r="K70" s="72"/>
    </row>
    <row r="71" spans="1:11" x14ac:dyDescent="0.25">
      <c r="A71" s="2"/>
      <c r="B71" s="2"/>
      <c r="C71" s="2"/>
      <c r="D71" s="2"/>
      <c r="E71" s="2" t="s">
        <v>41</v>
      </c>
      <c r="F71" s="24">
        <v>0</v>
      </c>
      <c r="G71" s="8"/>
      <c r="H71" s="6">
        <v>250</v>
      </c>
      <c r="I71" s="8"/>
      <c r="J71" s="36">
        <v>250</v>
      </c>
      <c r="K71" s="72"/>
    </row>
    <row r="72" spans="1:11" x14ac:dyDescent="0.25">
      <c r="A72" s="2"/>
      <c r="B72" s="2"/>
      <c r="C72" s="2"/>
      <c r="E72" s="2" t="s">
        <v>42</v>
      </c>
      <c r="F72" s="25"/>
      <c r="G72" s="8"/>
      <c r="H72" s="16">
        <v>250</v>
      </c>
      <c r="I72" s="8"/>
      <c r="J72" s="38">
        <v>250</v>
      </c>
      <c r="K72" s="72"/>
    </row>
    <row r="73" spans="1:11" x14ac:dyDescent="0.25">
      <c r="A73" s="2"/>
      <c r="B73" s="2"/>
      <c r="C73" s="2"/>
      <c r="D73" s="2" t="s">
        <v>43</v>
      </c>
      <c r="E73" s="2"/>
      <c r="F73" s="22">
        <f>SUM(F71:F72)</f>
        <v>0</v>
      </c>
      <c r="G73" s="8"/>
      <c r="H73" s="6">
        <f>SUM(H71:H72)</f>
        <v>500</v>
      </c>
      <c r="I73" s="8"/>
      <c r="J73" s="36">
        <f>SUM(J71:J72)</f>
        <v>500</v>
      </c>
      <c r="K73" s="72">
        <v>500</v>
      </c>
    </row>
    <row r="74" spans="1:11" x14ac:dyDescent="0.25">
      <c r="A74" s="2"/>
      <c r="B74" s="2"/>
      <c r="C74" s="2"/>
      <c r="D74" s="2" t="s">
        <v>44</v>
      </c>
      <c r="E74" s="2"/>
      <c r="F74" s="22"/>
      <c r="G74" s="8"/>
      <c r="H74" s="6">
        <v>400</v>
      </c>
      <c r="I74" s="8"/>
      <c r="J74" s="36">
        <v>400</v>
      </c>
      <c r="K74" s="72">
        <v>400</v>
      </c>
    </row>
    <row r="75" spans="1:11" x14ac:dyDescent="0.25">
      <c r="A75" s="2"/>
      <c r="B75" s="2"/>
      <c r="C75" s="2"/>
      <c r="D75" s="2" t="s">
        <v>68</v>
      </c>
      <c r="E75" s="2"/>
      <c r="F75" s="22"/>
      <c r="G75" s="6"/>
      <c r="H75" s="9"/>
      <c r="I75" s="10"/>
      <c r="J75" s="40"/>
      <c r="K75" s="72"/>
    </row>
    <row r="76" spans="1:11" x14ac:dyDescent="0.25">
      <c r="A76" s="2"/>
      <c r="B76" s="2"/>
      <c r="C76" s="2"/>
      <c r="D76" s="2"/>
      <c r="E76" s="2" t="s">
        <v>45</v>
      </c>
      <c r="F76" s="21">
        <v>0</v>
      </c>
      <c r="G76" s="6"/>
      <c r="H76" s="9">
        <v>300</v>
      </c>
      <c r="I76" s="10"/>
      <c r="J76" s="40">
        <v>300</v>
      </c>
      <c r="K76" s="72"/>
    </row>
    <row r="77" spans="1:11" x14ac:dyDescent="0.25">
      <c r="A77" s="2"/>
      <c r="B77" s="2"/>
      <c r="C77" s="2"/>
      <c r="D77" s="2"/>
      <c r="E77" s="2" t="s">
        <v>46</v>
      </c>
      <c r="F77" s="24">
        <v>0</v>
      </c>
      <c r="G77" s="6"/>
      <c r="H77" s="9">
        <v>300</v>
      </c>
      <c r="I77" s="10"/>
      <c r="J77" s="40">
        <v>300</v>
      </c>
      <c r="K77" s="72"/>
    </row>
    <row r="78" spans="1:11" ht="15.75" thickBot="1" x14ac:dyDescent="0.3">
      <c r="A78" s="2"/>
      <c r="B78" s="2"/>
      <c r="C78" s="2"/>
      <c r="D78" s="2"/>
      <c r="E78" s="2"/>
      <c r="F78" s="23"/>
      <c r="G78" s="6"/>
      <c r="H78" s="15"/>
      <c r="I78" s="17"/>
      <c r="J78" s="37"/>
      <c r="K78" s="72"/>
    </row>
    <row r="79" spans="1:11" x14ac:dyDescent="0.25">
      <c r="A79" s="2"/>
      <c r="B79" s="2"/>
      <c r="C79" s="2"/>
      <c r="D79" s="2" t="s">
        <v>47</v>
      </c>
      <c r="E79" s="2"/>
      <c r="F79" s="24">
        <f>SUM(F76:F78)</f>
        <v>0</v>
      </c>
      <c r="G79" s="6"/>
      <c r="H79" s="47">
        <f>SUM(H76:H78)</f>
        <v>600</v>
      </c>
      <c r="I79" s="17"/>
      <c r="J79" s="36">
        <f>SUM(J76:J78)</f>
        <v>600</v>
      </c>
      <c r="K79" s="72">
        <v>600</v>
      </c>
    </row>
    <row r="80" spans="1:11" x14ac:dyDescent="0.25">
      <c r="A80" s="2"/>
      <c r="B80" s="2"/>
      <c r="C80" s="2"/>
      <c r="D80" s="2"/>
      <c r="E80" s="2"/>
      <c r="F80" s="24"/>
      <c r="G80" s="6"/>
      <c r="H80" s="9"/>
      <c r="I80" s="10"/>
      <c r="J80" s="40"/>
      <c r="K80" s="72"/>
    </row>
    <row r="81" spans="1:12" x14ac:dyDescent="0.25">
      <c r="A81" s="2"/>
      <c r="B81" s="2"/>
      <c r="C81" s="2"/>
      <c r="E81" s="2"/>
      <c r="F81" s="22"/>
      <c r="G81" s="6"/>
      <c r="H81" s="6"/>
      <c r="I81" s="8"/>
      <c r="J81" s="36"/>
      <c r="K81" s="72"/>
    </row>
    <row r="82" spans="1:12" x14ac:dyDescent="0.25">
      <c r="A82" s="2"/>
      <c r="B82" s="2"/>
      <c r="C82" s="2"/>
      <c r="D82" s="2" t="s">
        <v>48</v>
      </c>
      <c r="E82" s="2"/>
      <c r="F82" s="22">
        <v>0</v>
      </c>
      <c r="G82" s="6"/>
      <c r="H82" s="6">
        <v>1000</v>
      </c>
      <c r="I82" s="8"/>
      <c r="J82" s="36">
        <v>1000</v>
      </c>
      <c r="K82" s="74">
        <v>1000</v>
      </c>
    </row>
    <row r="83" spans="1:12" x14ac:dyDescent="0.25">
      <c r="A83" s="2"/>
      <c r="B83" s="2"/>
      <c r="C83" s="2"/>
      <c r="D83" s="2" t="s">
        <v>49</v>
      </c>
      <c r="E83" s="2"/>
      <c r="F83" s="22">
        <v>0</v>
      </c>
      <c r="G83" s="6"/>
      <c r="H83" s="6">
        <v>400</v>
      </c>
      <c r="I83" s="8"/>
      <c r="J83" s="36">
        <v>2000</v>
      </c>
      <c r="K83" s="74">
        <v>2000</v>
      </c>
      <c r="L83" t="s">
        <v>96</v>
      </c>
    </row>
    <row r="84" spans="1:12" x14ac:dyDescent="0.25">
      <c r="A84" s="2"/>
      <c r="B84" s="2"/>
      <c r="C84" s="2"/>
      <c r="D84" s="2" t="s">
        <v>50</v>
      </c>
      <c r="E84" s="2"/>
      <c r="F84" s="22">
        <v>3021.22</v>
      </c>
      <c r="G84" s="6"/>
      <c r="H84" s="6">
        <v>3000</v>
      </c>
      <c r="I84" s="8"/>
      <c r="J84" s="36">
        <v>5000</v>
      </c>
      <c r="K84" s="74">
        <v>5000</v>
      </c>
    </row>
    <row r="85" spans="1:12" x14ac:dyDescent="0.25">
      <c r="A85" s="2"/>
      <c r="B85" s="2"/>
      <c r="C85" s="2"/>
      <c r="D85" s="2"/>
      <c r="E85" s="2" t="s">
        <v>98</v>
      </c>
      <c r="F85" s="22"/>
      <c r="G85" s="6"/>
      <c r="H85" s="6"/>
      <c r="I85" s="8"/>
      <c r="J85" s="36">
        <v>7000</v>
      </c>
      <c r="K85" s="74">
        <v>7000</v>
      </c>
    </row>
    <row r="86" spans="1:12" x14ac:dyDescent="0.25">
      <c r="A86" s="2"/>
      <c r="B86" s="2"/>
      <c r="C86" s="2"/>
      <c r="D86" s="2" t="s">
        <v>80</v>
      </c>
      <c r="E86" s="2"/>
      <c r="F86" s="22">
        <v>0</v>
      </c>
      <c r="G86" s="6"/>
      <c r="H86" s="6">
        <v>0</v>
      </c>
      <c r="I86" s="8"/>
      <c r="J86" s="36">
        <v>0</v>
      </c>
      <c r="K86" s="72"/>
    </row>
    <row r="87" spans="1:12" x14ac:dyDescent="0.25">
      <c r="A87" s="2"/>
      <c r="B87" s="2"/>
      <c r="C87" s="2"/>
      <c r="D87" s="2" t="s">
        <v>51</v>
      </c>
      <c r="E87" s="2"/>
      <c r="F87" s="22">
        <v>229.84</v>
      </c>
      <c r="G87" s="6"/>
      <c r="H87" s="9">
        <v>400</v>
      </c>
      <c r="I87" s="10"/>
      <c r="J87" s="40">
        <v>400</v>
      </c>
      <c r="K87" s="74">
        <v>400</v>
      </c>
    </row>
    <row r="88" spans="1:12" x14ac:dyDescent="0.25">
      <c r="A88" s="2"/>
      <c r="B88" s="2"/>
      <c r="C88" s="2"/>
      <c r="D88" s="2" t="s">
        <v>69</v>
      </c>
      <c r="E88" s="2"/>
      <c r="F88" s="22"/>
      <c r="G88" s="6"/>
      <c r="H88" s="9">
        <v>0</v>
      </c>
      <c r="I88" s="10"/>
      <c r="J88" s="40">
        <v>0</v>
      </c>
      <c r="K88" s="72"/>
    </row>
    <row r="89" spans="1:12" x14ac:dyDescent="0.25">
      <c r="A89" s="2"/>
      <c r="B89" s="2"/>
      <c r="C89" s="2"/>
      <c r="D89" s="2" t="s">
        <v>52</v>
      </c>
      <c r="E89" s="2"/>
      <c r="F89" s="22">
        <v>0</v>
      </c>
      <c r="G89" s="6"/>
      <c r="H89" s="9">
        <v>2000</v>
      </c>
      <c r="I89" s="10"/>
      <c r="J89" s="40">
        <v>2000</v>
      </c>
      <c r="K89" s="74">
        <v>2000</v>
      </c>
      <c r="L89" t="s">
        <v>96</v>
      </c>
    </row>
    <row r="90" spans="1:12" x14ac:dyDescent="0.25">
      <c r="A90" s="2"/>
      <c r="B90" s="2"/>
      <c r="C90" s="2"/>
      <c r="D90" s="2" t="s">
        <v>53</v>
      </c>
      <c r="E90" s="2"/>
      <c r="F90" s="22">
        <v>1105.8499999999999</v>
      </c>
      <c r="G90" s="6"/>
      <c r="H90" s="9">
        <v>1000</v>
      </c>
      <c r="I90" s="10"/>
      <c r="J90" s="40">
        <v>2000</v>
      </c>
      <c r="K90" s="72">
        <v>2000</v>
      </c>
    </row>
    <row r="91" spans="1:12" x14ac:dyDescent="0.25">
      <c r="A91" s="2"/>
      <c r="B91" s="2"/>
      <c r="C91" s="2"/>
      <c r="D91" s="2" t="s">
        <v>54</v>
      </c>
      <c r="E91" s="2"/>
      <c r="F91" s="22"/>
      <c r="G91" s="6"/>
      <c r="H91" s="9"/>
      <c r="I91" s="10"/>
      <c r="J91" s="40"/>
      <c r="K91" s="72"/>
    </row>
    <row r="92" spans="1:12" ht="15.75" x14ac:dyDescent="0.25">
      <c r="A92" s="2"/>
      <c r="B92" s="2"/>
      <c r="C92" s="2"/>
      <c r="D92" s="2"/>
      <c r="E92" s="2" t="s">
        <v>70</v>
      </c>
      <c r="F92" s="22">
        <v>32390</v>
      </c>
      <c r="G92" s="6"/>
      <c r="H92" s="9">
        <v>5000</v>
      </c>
      <c r="I92" s="10"/>
      <c r="J92" s="77">
        <v>5000</v>
      </c>
      <c r="K92" s="78">
        <v>25000</v>
      </c>
    </row>
    <row r="93" spans="1:12" x14ac:dyDescent="0.25">
      <c r="A93" s="2"/>
      <c r="B93" s="2"/>
      <c r="C93" s="2"/>
      <c r="D93" s="2"/>
      <c r="E93" s="2" t="s">
        <v>71</v>
      </c>
      <c r="F93" s="22">
        <v>0</v>
      </c>
      <c r="G93" s="6"/>
      <c r="H93" s="9">
        <v>5000</v>
      </c>
      <c r="I93" s="10"/>
      <c r="J93" s="40">
        <v>5000</v>
      </c>
      <c r="K93" s="72"/>
    </row>
    <row r="94" spans="1:12" x14ac:dyDescent="0.25">
      <c r="A94" s="2"/>
      <c r="B94" s="2"/>
      <c r="C94" s="2"/>
      <c r="D94" s="2"/>
      <c r="E94" s="2" t="s">
        <v>82</v>
      </c>
      <c r="F94" s="22"/>
      <c r="G94" s="6"/>
      <c r="H94" s="9"/>
      <c r="I94" s="10"/>
      <c r="J94" s="40">
        <v>5000</v>
      </c>
      <c r="K94" s="72"/>
      <c r="L94" t="s">
        <v>96</v>
      </c>
    </row>
    <row r="95" spans="1:12" x14ac:dyDescent="0.25">
      <c r="A95" s="2"/>
      <c r="B95" s="2"/>
      <c r="C95" s="2"/>
      <c r="D95" s="2"/>
      <c r="E95" s="2" t="s">
        <v>83</v>
      </c>
      <c r="F95" s="22"/>
      <c r="G95" s="6"/>
      <c r="H95" s="9"/>
      <c r="I95" s="10"/>
      <c r="J95" s="40">
        <v>0</v>
      </c>
      <c r="K95" s="72"/>
    </row>
    <row r="96" spans="1:12" x14ac:dyDescent="0.25">
      <c r="A96" s="2"/>
      <c r="B96" s="2"/>
      <c r="C96" s="2"/>
      <c r="D96" s="2"/>
      <c r="E96" s="2" t="s">
        <v>81</v>
      </c>
      <c r="F96" s="25"/>
      <c r="G96" s="6"/>
      <c r="H96" s="18">
        <v>0</v>
      </c>
      <c r="I96" s="10"/>
      <c r="J96" s="41">
        <v>0</v>
      </c>
      <c r="K96" s="72"/>
    </row>
    <row r="97" spans="1:11" x14ac:dyDescent="0.25">
      <c r="A97" s="2"/>
      <c r="B97" s="2"/>
      <c r="C97" s="2"/>
      <c r="D97" s="2" t="s">
        <v>72</v>
      </c>
      <c r="E97" s="2"/>
      <c r="F97" s="22">
        <f>SUM(F92:F96)</f>
        <v>32390</v>
      </c>
      <c r="G97" s="6"/>
      <c r="H97" s="9">
        <f>SUM(H92:H96)</f>
        <v>10000</v>
      </c>
      <c r="I97" s="10"/>
      <c r="J97" s="40">
        <f>SUM(J92:J96)</f>
        <v>15000</v>
      </c>
      <c r="K97" s="72">
        <v>15000</v>
      </c>
    </row>
    <row r="98" spans="1:11" x14ac:dyDescent="0.25">
      <c r="A98" s="2"/>
      <c r="B98" s="2"/>
      <c r="C98" s="2"/>
      <c r="D98" s="2" t="s">
        <v>55</v>
      </c>
      <c r="E98" s="2"/>
      <c r="F98" s="25">
        <v>0</v>
      </c>
      <c r="G98" s="6"/>
      <c r="H98" s="18">
        <v>500</v>
      </c>
      <c r="I98" s="10"/>
      <c r="J98" s="41">
        <v>500</v>
      </c>
      <c r="K98" s="72">
        <v>500</v>
      </c>
    </row>
    <row r="99" spans="1:11" x14ac:dyDescent="0.25">
      <c r="A99" s="2"/>
      <c r="B99" s="2"/>
      <c r="C99" s="2" t="s">
        <v>56</v>
      </c>
      <c r="D99" s="2"/>
      <c r="E99" s="2"/>
      <c r="F99" s="28">
        <f>SUM(F58:F98)-F97-F79-F73-F69</f>
        <v>43264.08</v>
      </c>
      <c r="G99" s="6"/>
      <c r="H99" s="19">
        <f>SUM(H58:H98)-H97-H79-H73-H69</f>
        <v>32435</v>
      </c>
      <c r="I99" s="10"/>
      <c r="J99" s="42">
        <f>SUM(J58:J98)-J97-J79-J73-J69</f>
        <v>51800</v>
      </c>
      <c r="K99" s="75">
        <f>SUM(K58:K98)</f>
        <v>76800</v>
      </c>
    </row>
    <row r="100" spans="1:11" ht="15.75" thickBot="1" x14ac:dyDescent="0.3">
      <c r="A100" s="2" t="s">
        <v>57</v>
      </c>
      <c r="B100" s="2"/>
      <c r="C100" s="2"/>
      <c r="E100" s="2"/>
      <c r="F100" s="29">
        <f>F56-F99</f>
        <v>21103.239999999998</v>
      </c>
      <c r="G100" s="6"/>
      <c r="H100" s="20">
        <f>H56-H99</f>
        <v>-6255</v>
      </c>
      <c r="I100" s="33"/>
      <c r="J100" s="43">
        <f>J56-J99</f>
        <v>-3700</v>
      </c>
      <c r="K100" s="76">
        <f>K56-K99</f>
        <v>-14500</v>
      </c>
    </row>
    <row r="101" spans="1:11" ht="15.75" thickTop="1" x14ac:dyDescent="0.25">
      <c r="A101" s="2"/>
      <c r="B101" s="2"/>
      <c r="C101" s="2"/>
      <c r="D101" s="2"/>
      <c r="F101" s="9"/>
      <c r="G101" s="9"/>
      <c r="K101" s="31"/>
    </row>
    <row r="106" spans="1:11" x14ac:dyDescent="0.25">
      <c r="D106" s="44"/>
      <c r="F106" s="48" t="s">
        <v>84</v>
      </c>
    </row>
    <row r="107" spans="1:11" x14ac:dyDescent="0.25">
      <c r="D107" s="44"/>
      <c r="E107" s="62"/>
      <c r="F107" s="63">
        <v>2761.59</v>
      </c>
    </row>
    <row r="108" spans="1:11" x14ac:dyDescent="0.25">
      <c r="D108" s="44"/>
      <c r="E108" s="50"/>
      <c r="F108" s="51">
        <f>SUM(F107)</f>
        <v>2761.59</v>
      </c>
    </row>
    <row r="109" spans="1:11" x14ac:dyDescent="0.25">
      <c r="D109" s="44"/>
      <c r="E109" s="50"/>
      <c r="F109" s="51"/>
    </row>
    <row r="110" spans="1:11" x14ac:dyDescent="0.25">
      <c r="D110" s="44"/>
      <c r="E110"/>
      <c r="F110" s="21">
        <f>1160.78+43.58</f>
        <v>1204.3599999999999</v>
      </c>
    </row>
    <row r="111" spans="1:11" x14ac:dyDescent="0.25">
      <c r="D111" s="44"/>
      <c r="E111"/>
      <c r="F111" s="21">
        <v>945.7</v>
      </c>
    </row>
    <row r="112" spans="1:11" x14ac:dyDescent="0.25">
      <c r="D112" s="44"/>
      <c r="E112"/>
      <c r="F112" s="21">
        <v>234.9</v>
      </c>
    </row>
    <row r="113" spans="4:6" x14ac:dyDescent="0.25">
      <c r="D113" s="44"/>
      <c r="E113" s="50"/>
      <c r="F113" s="51">
        <v>1218.45</v>
      </c>
    </row>
    <row r="114" spans="4:6" x14ac:dyDescent="0.25">
      <c r="D114" s="44"/>
      <c r="E114" s="58"/>
      <c r="F114" s="59">
        <v>170</v>
      </c>
    </row>
    <row r="115" spans="4:6" x14ac:dyDescent="0.25">
      <c r="D115" s="44"/>
      <c r="E115" s="60"/>
      <c r="F115" s="61">
        <v>165</v>
      </c>
    </row>
    <row r="116" spans="4:6" x14ac:dyDescent="0.25">
      <c r="D116" s="44"/>
      <c r="F116" s="21">
        <f>SUM(F110:F115)</f>
        <v>3938.41</v>
      </c>
    </row>
    <row r="117" spans="4:6" x14ac:dyDescent="0.25">
      <c r="D117" s="44"/>
    </row>
    <row r="118" spans="4:6" x14ac:dyDescent="0.25">
      <c r="D118" s="44"/>
      <c r="E118"/>
      <c r="F118" s="21">
        <v>2454.3000000000002</v>
      </c>
    </row>
    <row r="119" spans="4:6" x14ac:dyDescent="0.25">
      <c r="D119" s="44"/>
      <c r="E119"/>
      <c r="F119" s="49">
        <v>4663.68</v>
      </c>
    </row>
    <row r="120" spans="4:6" x14ac:dyDescent="0.25">
      <c r="D120" s="44"/>
      <c r="F120" s="57">
        <f>SUM(F118:F119)</f>
        <v>7117.9800000000005</v>
      </c>
    </row>
    <row r="121" spans="4:6" x14ac:dyDescent="0.25">
      <c r="D121" s="44"/>
    </row>
    <row r="122" spans="4:6" x14ac:dyDescent="0.25">
      <c r="D122" s="44"/>
      <c r="E122"/>
      <c r="F122" s="49">
        <v>1000</v>
      </c>
    </row>
    <row r="123" spans="4:6" x14ac:dyDescent="0.25">
      <c r="D123" s="44"/>
      <c r="F123" s="64">
        <f>SUM(F122)</f>
        <v>1000</v>
      </c>
    </row>
    <row r="124" spans="4:6" x14ac:dyDescent="0.25">
      <c r="D124" s="44"/>
    </row>
    <row r="125" spans="4:6" x14ac:dyDescent="0.25">
      <c r="D125" s="44"/>
      <c r="F125">
        <f>F123+F120+F116+F108</f>
        <v>14817.98</v>
      </c>
    </row>
  </sheetData>
  <phoneticPr fontId="9" type="noConversion"/>
  <pageMargins left="0.25" right="0.25" top="0.75" bottom="0.75" header="0.3" footer="0.3"/>
  <pageSetup scale="75" orientation="portrait" r:id="rId1"/>
  <headerFooter>
    <oddFooter>&amp;R&amp;"Arial,Bold"&amp;8 Page &amp;P of 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Family</dc:creator>
  <cp:lastModifiedBy>Denise Dehestani</cp:lastModifiedBy>
  <cp:lastPrinted>2021-04-21T18:39:46Z</cp:lastPrinted>
  <dcterms:created xsi:type="dcterms:W3CDTF">2020-01-21T09:23:46Z</dcterms:created>
  <dcterms:modified xsi:type="dcterms:W3CDTF">2023-05-15T20:42:00Z</dcterms:modified>
</cp:coreProperties>
</file>